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Z:\Acquisitions\A &amp; C Section\Contracts Management Unit (CMU)\CMU Contracts\70-30 to 70-39 PC Goods\PC Goods - 2022\6-Administration\70-32 OEM Lenovo\70-32 Office Depot\2-Supplements\Supp. 9 - Working\"/>
    </mc:Choice>
  </mc:AlternateContent>
  <xr:revisionPtr revIDLastSave="0" documentId="13_ncr:1_{89FCAABE-C25B-42D2-A5AE-A1D1ED0FB771}" xr6:coauthVersionLast="47" xr6:coauthVersionMax="47" xr10:uidLastSave="{00000000-0000-0000-0000-000000000000}"/>
  <bookViews>
    <workbookView xWindow="-120" yWindow="-120" windowWidth="29040" windowHeight="15840" tabRatio="873" xr2:uid="{00000000-000D-0000-FFFF-FFFF00000000}"/>
  </bookViews>
  <sheets>
    <sheet name="Standard (DS)" sheetId="6" r:id="rId1"/>
    <sheet name="DS Configuration" sheetId="18" r:id="rId2"/>
    <sheet name="Power (DP)" sheetId="19" r:id="rId3"/>
    <sheet name="DP Configuration" sheetId="20" r:id="rId4"/>
    <sheet name="Workstation (DW)" sheetId="21" r:id="rId5"/>
    <sheet name="DW Configuration" sheetId="22" r:id="rId6"/>
    <sheet name="All-In-One (DA)" sheetId="23" r:id="rId7"/>
    <sheet name="DA Configuration" sheetId="24" r:id="rId8"/>
    <sheet name="MW Configuration" sheetId="25" r:id="rId9"/>
    <sheet name="MT Configuration" sheetId="26" r:id="rId10"/>
    <sheet name="MC Configuration" sheetId="27" r:id="rId11"/>
  </sheets>
  <externalReferences>
    <externalReference r:id="rId12"/>
  </externalReferences>
  <definedNames>
    <definedName name="_xlnm.Print_Titles" localSheetId="6">'All-In-One (DA)'!$8:$8</definedName>
    <definedName name="_xlnm.Print_Titles" localSheetId="2">'Power (DP)'!$8:$8</definedName>
    <definedName name="_xlnm.Print_Titles" localSheetId="0">'Standard (DS)'!$8:$8</definedName>
    <definedName name="_xlnm.Print_Titles" localSheetId="4">'Workstation (DW)'!$8:$8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8" i="6" l="1"/>
  <c r="L29" i="6"/>
  <c r="L30" i="6"/>
  <c r="L31" i="6"/>
  <c r="L32" i="6"/>
  <c r="L33" i="6"/>
  <c r="L34" i="6"/>
  <c r="L35" i="6"/>
  <c r="L36" i="6"/>
  <c r="L37" i="6"/>
  <c r="L38" i="6"/>
  <c r="L27" i="6"/>
  <c r="L26" i="6"/>
  <c r="L25" i="6"/>
  <c r="L24" i="6"/>
  <c r="L23" i="6"/>
  <c r="L22" i="6"/>
  <c r="L21" i="6"/>
  <c r="L20" i="6"/>
  <c r="L19" i="6"/>
  <c r="L18" i="6"/>
  <c r="L17" i="6"/>
  <c r="L16" i="6"/>
  <c r="L15" i="6"/>
  <c r="L15" i="23" l="1"/>
  <c r="L16" i="23"/>
  <c r="L17" i="23"/>
  <c r="L18" i="23"/>
  <c r="L19" i="23"/>
  <c r="L20" i="23"/>
  <c r="L21" i="23"/>
  <c r="L22" i="23"/>
  <c r="L23" i="23"/>
  <c r="L24" i="23"/>
  <c r="L25" i="23"/>
  <c r="L26" i="23"/>
  <c r="L27" i="23"/>
  <c r="L28" i="23"/>
  <c r="L14" i="23"/>
  <c r="L22" i="21"/>
  <c r="L23" i="21"/>
  <c r="L24" i="21"/>
  <c r="L25" i="21"/>
  <c r="L26" i="21"/>
  <c r="L27" i="21"/>
  <c r="L28" i="21"/>
  <c r="L29" i="21"/>
  <c r="L30" i="21"/>
  <c r="L31" i="21"/>
  <c r="L32" i="21"/>
  <c r="L33" i="21"/>
  <c r="L34" i="21"/>
  <c r="L35" i="21"/>
  <c r="L21" i="21"/>
  <c r="L26" i="19"/>
  <c r="L27" i="19"/>
  <c r="L28" i="19"/>
  <c r="L29" i="19"/>
  <c r="L30" i="19"/>
  <c r="L31" i="19"/>
  <c r="L32" i="19"/>
  <c r="L33" i="19"/>
  <c r="L34" i="19"/>
  <c r="L35" i="19"/>
  <c r="L36" i="19"/>
  <c r="L37" i="19"/>
  <c r="L38" i="19"/>
  <c r="L39" i="19"/>
  <c r="L40" i="19"/>
  <c r="L25" i="19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15" i="21" l="1"/>
  <c r="L16" i="21"/>
  <c r="L17" i="21"/>
  <c r="L18" i="21"/>
  <c r="L10" i="6"/>
  <c r="L11" i="6"/>
  <c r="L12" i="6"/>
  <c r="L13" i="6"/>
  <c r="L14" i="6"/>
  <c r="L9" i="6"/>
  <c r="L14" i="21"/>
  <c r="L13" i="19"/>
  <c r="L14" i="19"/>
  <c r="L15" i="19"/>
  <c r="L16" i="19"/>
  <c r="L17" i="19"/>
  <c r="L18" i="19"/>
  <c r="L19" i="19"/>
  <c r="L20" i="19"/>
  <c r="L21" i="19"/>
  <c r="L22" i="19"/>
  <c r="L9" i="19"/>
  <c r="L10" i="19"/>
  <c r="L11" i="19"/>
  <c r="L12" i="19"/>
  <c r="L10" i="23"/>
  <c r="L11" i="23"/>
  <c r="I77" i="19"/>
  <c r="I78" i="19"/>
  <c r="I79" i="19"/>
  <c r="I80" i="19"/>
  <c r="I81" i="19"/>
  <c r="I82" i="19"/>
  <c r="I83" i="19"/>
  <c r="I84" i="19"/>
  <c r="I72" i="21"/>
  <c r="I67" i="23"/>
  <c r="I66" i="23"/>
  <c r="I65" i="23"/>
  <c r="I64" i="23"/>
  <c r="I63" i="23"/>
  <c r="I62" i="23"/>
  <c r="I61" i="23"/>
  <c r="I60" i="23"/>
  <c r="I71" i="21"/>
  <c r="I70" i="21"/>
  <c r="I69" i="21"/>
  <c r="I68" i="21"/>
  <c r="I67" i="21"/>
  <c r="I66" i="21"/>
  <c r="I65" i="21"/>
  <c r="I98" i="6"/>
  <c r="L9" i="23"/>
  <c r="L48" i="23" l="1"/>
  <c r="L49" i="23"/>
  <c r="L50" i="23"/>
  <c r="L51" i="23"/>
  <c r="L52" i="23"/>
  <c r="L53" i="23"/>
  <c r="L54" i="23"/>
  <c r="L55" i="23"/>
  <c r="L56" i="23"/>
  <c r="L57" i="23"/>
  <c r="L53" i="21"/>
  <c r="L54" i="21"/>
  <c r="L55" i="21"/>
  <c r="L56" i="21"/>
  <c r="L57" i="21"/>
  <c r="L58" i="21"/>
  <c r="L59" i="21"/>
  <c r="L60" i="21"/>
  <c r="L61" i="21"/>
  <c r="L62" i="21"/>
  <c r="L65" i="19"/>
  <c r="L66" i="19"/>
  <c r="L67" i="19"/>
  <c r="L68" i="19"/>
  <c r="L69" i="19"/>
  <c r="L70" i="19"/>
  <c r="L71" i="19"/>
  <c r="L72" i="19"/>
  <c r="L73" i="19"/>
  <c r="L74" i="19"/>
  <c r="L81" i="6"/>
  <c r="L82" i="6"/>
  <c r="L83" i="6"/>
  <c r="L79" i="6"/>
  <c r="L80" i="6"/>
  <c r="L84" i="6"/>
  <c r="L85" i="6"/>
  <c r="L86" i="6"/>
  <c r="L87" i="6"/>
  <c r="L88" i="6"/>
  <c r="L73" i="6"/>
  <c r="L74" i="6"/>
  <c r="L75" i="6"/>
  <c r="L76" i="6"/>
  <c r="L77" i="6"/>
  <c r="L78" i="6"/>
  <c r="L61" i="6" l="1"/>
  <c r="L62" i="6"/>
  <c r="L63" i="6"/>
  <c r="L64" i="6"/>
  <c r="L65" i="6"/>
  <c r="L66" i="6"/>
  <c r="L67" i="6"/>
  <c r="L68" i="6"/>
  <c r="L69" i="6"/>
  <c r="L60" i="6"/>
  <c r="L47" i="23" l="1"/>
  <c r="L46" i="23"/>
  <c r="L45" i="23"/>
  <c r="L44" i="23"/>
  <c r="L43" i="23"/>
  <c r="L40" i="23"/>
  <c r="L39" i="23"/>
  <c r="L38" i="23"/>
  <c r="L37" i="23"/>
  <c r="L36" i="23"/>
  <c r="L35" i="23"/>
  <c r="L34" i="23"/>
  <c r="L33" i="23"/>
  <c r="L32" i="23"/>
  <c r="L31" i="23"/>
  <c r="L52" i="21"/>
  <c r="L51" i="21"/>
  <c r="L48" i="21"/>
  <c r="L47" i="21"/>
  <c r="L46" i="21"/>
  <c r="L45" i="21"/>
  <c r="L44" i="21"/>
  <c r="L43" i="21"/>
  <c r="L42" i="21"/>
  <c r="L41" i="21"/>
  <c r="L40" i="21"/>
  <c r="L39" i="21"/>
  <c r="L38" i="21"/>
  <c r="L13" i="21"/>
  <c r="L12" i="21"/>
  <c r="L11" i="21"/>
  <c r="L10" i="21"/>
  <c r="L9" i="21"/>
  <c r="L64" i="19"/>
  <c r="L63" i="19"/>
  <c r="L62" i="19"/>
  <c r="L58" i="19"/>
  <c r="L57" i="19"/>
  <c r="L61" i="19"/>
  <c r="L60" i="19"/>
  <c r="L59" i="19"/>
  <c r="L56" i="19"/>
  <c r="L55" i="19"/>
  <c r="L52" i="19"/>
  <c r="L51" i="19"/>
  <c r="L50" i="19"/>
  <c r="L49" i="19"/>
  <c r="L48" i="19"/>
  <c r="L47" i="19"/>
  <c r="L46" i="19"/>
  <c r="L45" i="19"/>
  <c r="L44" i="19"/>
  <c r="L43" i="19"/>
  <c r="L72" i="6" l="1"/>
  <c r="I97" i="6" l="1"/>
  <c r="I96" i="6"/>
  <c r="I95" i="6"/>
  <c r="I94" i="6"/>
  <c r="I93" i="6"/>
  <c r="I92" i="6"/>
  <c r="I91" i="6"/>
</calcChain>
</file>

<file path=xl/sharedStrings.xml><?xml version="1.0" encoding="utf-8"?>
<sst xmlns="http://schemas.openxmlformats.org/spreadsheetml/2006/main" count="3686" uniqueCount="982">
  <si>
    <t>Department of General Services - Procurement Division</t>
  </si>
  <si>
    <t>Statewide Contract 1-22-70-32  PC Goods, Lenovo</t>
  </si>
  <si>
    <t>Contractor: ODP Business Solutions, LLC.</t>
  </si>
  <si>
    <t xml:space="preserve">To access a complete list of contract Non-Core catalog pricing click the link in the next cell: </t>
  </si>
  <si>
    <t>https://www3.lenovo.com/le/listprice/us/en/listprice/listprice</t>
  </si>
  <si>
    <t>Core Configuration - Desktops, Standard</t>
  </si>
  <si>
    <t>For full item descriptions, go to product Configuration</t>
  </si>
  <si>
    <t xml:space="preserve">Contact Line Item # (CLIN) </t>
  </si>
  <si>
    <t>Commodity Description</t>
  </si>
  <si>
    <t>UNSPSC Code
(Version 11)</t>
  </si>
  <si>
    <t>Manufacturer Part Number (OEM #)</t>
  </si>
  <si>
    <t>Manufacturer (OEM)</t>
  </si>
  <si>
    <t>SKU # / Item #</t>
  </si>
  <si>
    <t>Item Description</t>
  </si>
  <si>
    <t>Unit of Measure</t>
  </si>
  <si>
    <t>Quantity in 
Unit of Measure</t>
  </si>
  <si>
    <t>OEM MSRP / List Price</t>
  </si>
  <si>
    <t>Contract Discount</t>
  </si>
  <si>
    <t>Contract Price</t>
  </si>
  <si>
    <t>Non-Core Segment ID</t>
  </si>
  <si>
    <t>Product Category</t>
  </si>
  <si>
    <t>DS100</t>
  </si>
  <si>
    <t>Standard Desktop</t>
  </si>
  <si>
    <t>11DUSEJJ00</t>
  </si>
  <si>
    <t>Lenovo</t>
  </si>
  <si>
    <t xml:space="preserve">ThinkCentre M70q Tiny </t>
  </si>
  <si>
    <t>Each</t>
  </si>
  <si>
    <t>DSA</t>
  </si>
  <si>
    <t xml:space="preserve">DS - ThinkCentre M70q Tiny </t>
  </si>
  <si>
    <t>DS101</t>
  </si>
  <si>
    <t>11DQS3EK00</t>
  </si>
  <si>
    <t xml:space="preserve">ThinkCentre M80q Tiny </t>
  </si>
  <si>
    <t xml:space="preserve">DS - ThinkCentre M80q Tiny </t>
  </si>
  <si>
    <t>DS102</t>
  </si>
  <si>
    <t>11DGS2X400</t>
  </si>
  <si>
    <t xml:space="preserve">ThinkCentre M90q Tiny </t>
  </si>
  <si>
    <t xml:space="preserve">DS - ThinkCentre M90q Tiny </t>
  </si>
  <si>
    <t>DS103</t>
  </si>
  <si>
    <t>11DBSCQN00</t>
  </si>
  <si>
    <t xml:space="preserve">ThinkCentre M70s SFF </t>
  </si>
  <si>
    <t xml:space="preserve">DS - ThinkCentre M70s SFF </t>
  </si>
  <si>
    <t>DS104</t>
  </si>
  <si>
    <t>11CVS3G500</t>
  </si>
  <si>
    <t xml:space="preserve">ThinkCentre M80s SFF </t>
  </si>
  <si>
    <t xml:space="preserve">DS - ThinkCentre M80s SFF </t>
  </si>
  <si>
    <t>DS105</t>
  </si>
  <si>
    <t>11D2S1QM00</t>
  </si>
  <si>
    <t xml:space="preserve">ThinkCentre M90s SFF </t>
  </si>
  <si>
    <t xml:space="preserve">DS - ThinkCentre M90s SFF </t>
  </si>
  <si>
    <t>[DS106</t>
  </si>
  <si>
    <t>11DUSGE700</t>
  </si>
  <si>
    <t>ThinkCentre M70q Tiny-i7/8GB/256</t>
  </si>
  <si>
    <t>DS - ThinkCentre M70q Tiny-i7/8GB/256</t>
  </si>
  <si>
    <t>DS107</t>
  </si>
  <si>
    <t>11DUSGE800</t>
  </si>
  <si>
    <t>ThinkCentre M70q Tiny-i7/16GB/256</t>
  </si>
  <si>
    <t>DS - ThinkCentre M70q Tiny-i7/16GB/256</t>
  </si>
  <si>
    <t>DS108</t>
  </si>
  <si>
    <t>11DQS40300</t>
  </si>
  <si>
    <t>ThinkCentre M80q Tiny-i7/8GB/256</t>
  </si>
  <si>
    <t>DS - ThinkCentre M80q Tiny-i7/8GB/256</t>
  </si>
  <si>
    <t>DS109</t>
  </si>
  <si>
    <t>11DQS40200</t>
  </si>
  <si>
    <t>ThinkCentre M80q Tiny-i7/16GB/256</t>
  </si>
  <si>
    <t>DS - ThinkCentre M80q Tiny-i7/16GB/256</t>
  </si>
  <si>
    <t>DS110</t>
  </si>
  <si>
    <t>11DGS38K00</t>
  </si>
  <si>
    <t>ThinkCentre M90q Tiny-i7/8GB/256</t>
  </si>
  <si>
    <t>DS - ThinkCentre M90q Tiny-i7/8GB/256</t>
  </si>
  <si>
    <t>DS111</t>
  </si>
  <si>
    <t>11DGS38J00</t>
  </si>
  <si>
    <t>ThinkCentre M90q Tiny-i7/16GB/256</t>
  </si>
  <si>
    <t>DS - ThinkCentre M90q Tiny-i7/16GB/256</t>
  </si>
  <si>
    <t>DS112</t>
  </si>
  <si>
    <t>11DBSEGF00</t>
  </si>
  <si>
    <t>ThinkCentre M70s-i7/8GB/256</t>
  </si>
  <si>
    <t>DS - ThinkCentre M70s-i7/8GB/256</t>
  </si>
  <si>
    <t>DS113</t>
  </si>
  <si>
    <t>11DBSEGE00</t>
  </si>
  <si>
    <t>ThinkCentre M70s-i7/16GB/256</t>
  </si>
  <si>
    <t>DS - ThinkCentre M70s-i7/16GB/256</t>
  </si>
  <si>
    <t>DS114</t>
  </si>
  <si>
    <t>11CVS3G700</t>
  </si>
  <si>
    <t>ThinkCentre M80s-i7/8GB/256</t>
  </si>
  <si>
    <t>DS - ThinkCentre M80s-i7/8GB/256</t>
  </si>
  <si>
    <t>DS115</t>
  </si>
  <si>
    <t>11CVS3G600</t>
  </si>
  <si>
    <t>ThinkCentre M80s-i7/16GB/256</t>
  </si>
  <si>
    <t>DS - ThinkCentre M80s-i7/16GB/256</t>
  </si>
  <si>
    <t>DS116</t>
  </si>
  <si>
    <t>11D2S1QK00</t>
  </si>
  <si>
    <t>ThinkCentre M90s-i7/8GB/256</t>
  </si>
  <si>
    <t>DS - ThinkCentre M90s-i7/8GB/256</t>
  </si>
  <si>
    <t>DS117</t>
  </si>
  <si>
    <t>11D2S1QL00</t>
  </si>
  <si>
    <t>ThinkCentre M90s-i7/16GB/256</t>
  </si>
  <si>
    <t>DS - ThinkCentre M90s-i7/16GB/256]</t>
  </si>
  <si>
    <t>*DS118</t>
  </si>
  <si>
    <t>11T4S2VC00</t>
  </si>
  <si>
    <t>ThinkCentre M70q Gen 3 Tiny Desktop</t>
  </si>
  <si>
    <t>DS119</t>
  </si>
  <si>
    <t>11U2S0J600</t>
  </si>
  <si>
    <t>ThinkCentre M80q Gen 3 Tiny Desktop</t>
  </si>
  <si>
    <t>DS120</t>
  </si>
  <si>
    <t>11T7S1RR00</t>
  </si>
  <si>
    <t>ThinkCentre M70s Gen 3 SFF Desktop</t>
  </si>
  <si>
    <t>DS121</t>
  </si>
  <si>
    <t>11TFS0B700</t>
  </si>
  <si>
    <t>ThinkCentre M80s Gen 3 SFF Desktop</t>
  </si>
  <si>
    <t>DS122</t>
  </si>
  <si>
    <t>Power Desktop</t>
  </si>
  <si>
    <t>11U6S0H600</t>
  </si>
  <si>
    <t>ThinkCentre M90q Gen 3 Tiny Desktop</t>
  </si>
  <si>
    <t>DPA</t>
  </si>
  <si>
    <t>DS123</t>
  </si>
  <si>
    <t>11TSS06200</t>
  </si>
  <si>
    <t>ThinkCentre M90s Gen 3 SFF Desktop</t>
  </si>
  <si>
    <t>DP - ThinkCentre M90s</t>
  </si>
  <si>
    <t>DS124</t>
  </si>
  <si>
    <t>11TSS06300</t>
  </si>
  <si>
    <t>ThinkCentre M90s Gen 3 Desktop -i7/8GB/256</t>
  </si>
  <si>
    <t>DS125</t>
  </si>
  <si>
    <t>11T4S2VE00</t>
  </si>
  <si>
    <t>ThinkCentre M70q Gen 3 Tiny Desktop -i7/8GB/256</t>
  </si>
  <si>
    <t>DP - ThinkCentre M70q Tiny Desktop</t>
  </si>
  <si>
    <t>DS126</t>
  </si>
  <si>
    <t>11U2S0J500</t>
  </si>
  <si>
    <t>ThinkCentre M80q Gen 3 Tiny Desktop -i7/8GB/256</t>
  </si>
  <si>
    <t>DP - ThinkCentre M80q Tiny Desktop</t>
  </si>
  <si>
    <t>DS127</t>
  </si>
  <si>
    <t>11T7S1RT00</t>
  </si>
  <si>
    <t>ThinkCentre M70s Gen 3 Desktop -i7/8GB/256</t>
  </si>
  <si>
    <t>DP - ThinkCentre M70s Desktop</t>
  </si>
  <si>
    <t>DS128</t>
  </si>
  <si>
    <t>11TFS0B800</t>
  </si>
  <si>
    <t>ThinkCentre M80s Gen 3 Desktop -i7/8GB/256</t>
  </si>
  <si>
    <t>DP - ThinkCentre M80s Desktop</t>
  </si>
  <si>
    <t>DS129</t>
  </si>
  <si>
    <t>11U6S0H700</t>
  </si>
  <si>
    <t>ThinkCentre M90q Gen 3 Tiny Desktop -i7/8GB/256</t>
  </si>
  <si>
    <r>
      <t xml:space="preserve">Monitors - Desktops </t>
    </r>
    <r>
      <rPr>
        <i/>
        <sz val="16"/>
        <color theme="1"/>
        <rFont val="Arial"/>
        <family val="2"/>
      </rPr>
      <t>(this category shall be the same for all Desktop Configurations)</t>
    </r>
  </si>
  <si>
    <t>[MW300</t>
  </si>
  <si>
    <t>Widescreen Monitor</t>
  </si>
  <si>
    <t>61F2GAR2US</t>
  </si>
  <si>
    <t>T32p-20(C19315UT0)31.5inch Monitor-HDMI</t>
  </si>
  <si>
    <t>MWB</t>
  </si>
  <si>
    <t>MW - T32p-20 31.5"]</t>
  </si>
  <si>
    <t>*MW300A</t>
  </si>
  <si>
    <t>WideScreen Monitor</t>
  </si>
  <si>
    <t>63D2GAR1US</t>
  </si>
  <si>
    <t>ThinkVision T32P-30 Monitor (4K UHD) 31.5"</t>
  </si>
  <si>
    <t>MW - ThinkVision 31.5"UHD Monitor*</t>
  </si>
  <si>
    <t>[MW301</t>
  </si>
  <si>
    <t>61FEMAR6US</t>
  </si>
  <si>
    <t>ThinkVision T22i-20 21.5-inch FHD Monitor</t>
  </si>
  <si>
    <t>MW - ThinkVision  21.5"]</t>
  </si>
  <si>
    <t>*MW301A</t>
  </si>
  <si>
    <t>63B0MAR6US</t>
  </si>
  <si>
    <t>ThinkVision T22i-30 21.5" FHD Monitor (1920 x 1080)</t>
  </si>
  <si>
    <t>MW - ThinkVision 21.5" FHD Monitor*</t>
  </si>
  <si>
    <t>[MW302</t>
  </si>
  <si>
    <t>61E9GAR6US</t>
  </si>
  <si>
    <t>ThinkVision P27h-20 27-inch 16:9 QHD Monitor with USB Type-C</t>
  </si>
  <si>
    <t>MW-ThinkVision P27h-20 27"]</t>
  </si>
  <si>
    <t>*MW302A</t>
  </si>
  <si>
    <t>63A1GAR1US</t>
  </si>
  <si>
    <t>ThinkVision P27h-30 QHD  Monitor (2560 x 1440) 27"</t>
  </si>
  <si>
    <t>MW - ThinkVision 27" QHD Monitor*</t>
  </si>
  <si>
    <t>*MT300*</t>
  </si>
  <si>
    <t>Touch Monitor</t>
  </si>
  <si>
    <t>62C5GAR1US</t>
  </si>
  <si>
    <t>ThinkVision T24t-20 23.8" FHD Touch Monitor</t>
  </si>
  <si>
    <t>MTB</t>
  </si>
  <si>
    <t xml:space="preserve">MT - ThinkVision T24t-20 23.8" FHD Touch </t>
  </si>
  <si>
    <t>*MC300*</t>
  </si>
  <si>
    <t>Curved Monitors</t>
  </si>
  <si>
    <t>61F3GAR1US</t>
  </si>
  <si>
    <t>*ThinkVision T34w-20 34-inch Curved 21:9 UWQHD 4K*</t>
  </si>
  <si>
    <t>MCB</t>
  </si>
  <si>
    <t xml:space="preserve">MC - ThinkVision T34w-20 34-inch Curved </t>
  </si>
  <si>
    <t>*MC301*</t>
  </si>
  <si>
    <t>Curved Monitor</t>
  </si>
  <si>
    <t>62CCRAR3US</t>
  </si>
  <si>
    <t>ThinkVision P34w-20 34-inch Curved UWQHD 4K</t>
  </si>
  <si>
    <t>MC - 34" Curved HDR*</t>
  </si>
  <si>
    <t>*MC302</t>
  </si>
  <si>
    <t>63D4GAR1US</t>
  </si>
  <si>
    <t>ThinkVision T34w-30 34 inch Curved UWQHD (4KwHUB)</t>
  </si>
  <si>
    <t>MC - 34" Curved UWQHD*</t>
  </si>
  <si>
    <t>*MW303</t>
  </si>
  <si>
    <t>63CFMAR1US</t>
  </si>
  <si>
    <t>ThinkVision T24i-30 FHD Monitor (1920 x 1080) 24"</t>
  </si>
  <si>
    <t>MW - ThinkVision 24" FHD Monitor*</t>
  </si>
  <si>
    <t>*MW304</t>
  </si>
  <si>
    <t>63A2GAR1US</t>
  </si>
  <si>
    <t>ThinkVision P27q-30 QHD Monitor (2560 x 1440) 27"</t>
  </si>
  <si>
    <t>*MW305</t>
  </si>
  <si>
    <t>63D6UAR3US</t>
  </si>
  <si>
    <t>ThinkVision T27Hv-30 QHD Monitor (2560 x 1440) 27"Hub</t>
  </si>
  <si>
    <t>*MW306</t>
  </si>
  <si>
    <t>63B3GAR6US</t>
  </si>
  <si>
    <t>ThinkVision P24h-30 WLED Monitor (2560 x 1440)24"Hub</t>
  </si>
  <si>
    <t>MW - ThinkVision P24" WLED Monitor*</t>
  </si>
  <si>
    <t>*MW307</t>
  </si>
  <si>
    <t>63B4GAR6US</t>
  </si>
  <si>
    <t>ThinkVision P24q-30 WLED Monitor (2560 x 1440)24"Hub+</t>
  </si>
  <si>
    <t>MW ThinkVision P24" WLED Monitor*</t>
  </si>
  <si>
    <t>*MW308</t>
  </si>
  <si>
    <t>11GDPAR1US</t>
  </si>
  <si>
    <t>ThinkVision TIO24Gen5 23.8- inch WLED FHD- Monitor(1920x1080)</t>
  </si>
  <si>
    <t>Option/Upgrades - Desktops, Standard</t>
  </si>
  <si>
    <t>DS400</t>
  </si>
  <si>
    <t>Monitor Arm</t>
  </si>
  <si>
    <t>4XF0H70603</t>
  </si>
  <si>
    <t>Adjustable Arm</t>
  </si>
  <si>
    <t>DSC</t>
  </si>
  <si>
    <t>Use with all Monitors</t>
  </si>
  <si>
    <t>DS401</t>
  </si>
  <si>
    <t>Adapter</t>
  </si>
  <si>
    <t>4X90R61022</t>
  </si>
  <si>
    <t>USB-C to HDMI 2.0b Adapter</t>
  </si>
  <si>
    <t>Use with All Configurations</t>
  </si>
  <si>
    <t>DS402</t>
  </si>
  <si>
    <t>4X91D96889</t>
  </si>
  <si>
    <t>USB-C to Ethernet Adapter</t>
  </si>
  <si>
    <t>DS403</t>
  </si>
  <si>
    <t>4X91D96891</t>
  </si>
  <si>
    <t>ThinkPad USB3.0 to Ethernet Adapter for NA</t>
  </si>
  <si>
    <t>DS404</t>
  </si>
  <si>
    <t>4X91D96887</t>
  </si>
  <si>
    <t>USB-C to DisplayPort Adapter - NA</t>
  </si>
  <si>
    <t>DS405</t>
  </si>
  <si>
    <t>Keyboard</t>
  </si>
  <si>
    <t>4Y41C68642</t>
  </si>
  <si>
    <t xml:space="preserve">Wired Essential Wired Keyboard (Black) </t>
  </si>
  <si>
    <t>DS406</t>
  </si>
  <si>
    <t>Mouse</t>
  </si>
  <si>
    <t>4Y51C68693</t>
  </si>
  <si>
    <t>Basic Wired Mouse</t>
  </si>
  <si>
    <t>DS407</t>
  </si>
  <si>
    <t>Wired Combo Keyboard and Mouse</t>
  </si>
  <si>
    <t>4X30L79883</t>
  </si>
  <si>
    <t>Essential Wired Combo Keyboard and Mouse</t>
  </si>
  <si>
    <t>DS408</t>
  </si>
  <si>
    <t>Wireless Combo Keyboard &amp; Mouse</t>
  </si>
  <si>
    <t>4X30M39458</t>
  </si>
  <si>
    <t>Essential Wireless Combo Keyboard &amp; Mouse</t>
  </si>
  <si>
    <t>DS409</t>
  </si>
  <si>
    <t xml:space="preserve"> Webcam</t>
  </si>
  <si>
    <t>4XC1B34802</t>
  </si>
  <si>
    <t>Essential FHD Webcam</t>
  </si>
  <si>
    <t>Warranty Option/Upgrades - Desktops, Standard</t>
  </si>
  <si>
    <t>DS800</t>
  </si>
  <si>
    <t>4th Year Warranty</t>
  </si>
  <si>
    <t>5WS0W86713</t>
  </si>
  <si>
    <t>5WS0</t>
  </si>
  <si>
    <t>4YR Premier - M90s (Standard)</t>
  </si>
  <si>
    <t>DSD</t>
  </si>
  <si>
    <t>DS - ThinkCentre M90s</t>
  </si>
  <si>
    <t>DS801</t>
  </si>
  <si>
    <t>5th Year Warranty</t>
  </si>
  <si>
    <t>5WS0W86691</t>
  </si>
  <si>
    <t>5YR Premier - M90s (Standard)</t>
  </si>
  <si>
    <t>DS802</t>
  </si>
  <si>
    <t xml:space="preserve">4th Year Warranty </t>
  </si>
  <si>
    <t>5WS0W86756</t>
  </si>
  <si>
    <t>4YR Premier Support for  - M70/M80/M75 (Standard)</t>
  </si>
  <si>
    <t>DS - ThinkCentre M70/80/75</t>
  </si>
  <si>
    <t>DS803</t>
  </si>
  <si>
    <t>5WS0W86663</t>
  </si>
  <si>
    <t>5YR Premier Support for - M70/M80/M75 (Standard)</t>
  </si>
  <si>
    <t>DS - ThinkCentre M70/80/76</t>
  </si>
  <si>
    <t>DS804</t>
  </si>
  <si>
    <t>3 Year Warranty</t>
  </si>
  <si>
    <t>5PS0Y74105</t>
  </si>
  <si>
    <t>3YR Accidental Damage Protection - M70/M80/M75</t>
  </si>
  <si>
    <t>DS - ThinkCentre M70/80/77</t>
  </si>
  <si>
    <t>DS805</t>
  </si>
  <si>
    <t>4 Year Warranty</t>
  </si>
  <si>
    <t>5PS0Q58961</t>
  </si>
  <si>
    <t>4YR Accidental Damage Protection - M70/M80/M75</t>
  </si>
  <si>
    <t>DS - ThinkCentre M70/80/78</t>
  </si>
  <si>
    <t>DS806</t>
  </si>
  <si>
    <t>5 Year Warranty</t>
  </si>
  <si>
    <t>5PS0Q13075</t>
  </si>
  <si>
    <t>5YR Accidental Damage Protectuion - M70/M80/M75</t>
  </si>
  <si>
    <t>DS - ThinkCentre M70/80/79</t>
  </si>
  <si>
    <t>DS807</t>
  </si>
  <si>
    <t>4th Year Warranty - Monitor</t>
  </si>
  <si>
    <t>5WS0G14989</t>
  </si>
  <si>
    <t>4Y Product Exchange - Monitor (Standard)</t>
  </si>
  <si>
    <t>MP - Use with all Monitors</t>
  </si>
  <si>
    <t>DS808</t>
  </si>
  <si>
    <t>5th Year Warranty - Monitor</t>
  </si>
  <si>
    <t>5WS0G14992</t>
  </si>
  <si>
    <t>5Y Product Exchange - Monitor (Standard)</t>
  </si>
  <si>
    <t>DS809</t>
  </si>
  <si>
    <t>5 Year Warranty - Monitor</t>
  </si>
  <si>
    <t>5WS0G14990</t>
  </si>
  <si>
    <t>5YR Onsite Product Exchange - Monitor</t>
  </si>
  <si>
    <t>DS810</t>
  </si>
  <si>
    <t>3 Year Warranty - Monitor</t>
  </si>
  <si>
    <t>5WS0G14994</t>
  </si>
  <si>
    <t>3Y Onsite Product Exchange - Monitor</t>
  </si>
  <si>
    <t>DS811</t>
  </si>
  <si>
    <t>4 Year Warranty - Monitor</t>
  </si>
  <si>
    <t>5WS0G14991</t>
  </si>
  <si>
    <t>4Y Onsite Product Exchange - Monitor</t>
  </si>
  <si>
    <t>DS812</t>
  </si>
  <si>
    <t>1 Year Warranty - Monitor</t>
  </si>
  <si>
    <t>5WS0G14988</t>
  </si>
  <si>
    <t>1Y Onsite Product Exchange (Post Warranty) - Monitor</t>
  </si>
  <si>
    <t>DS813</t>
  </si>
  <si>
    <t>5WS0G14987</t>
  </si>
  <si>
    <t>1Y Product Exchange (Post Warranty) -Monitor</t>
  </si>
  <si>
    <t>DS814</t>
  </si>
  <si>
    <t>5WS0T30707</t>
  </si>
  <si>
    <t>3Y Premier Support w_Advanced Exchange -Monitor</t>
  </si>
  <si>
    <t>DS815</t>
  </si>
  <si>
    <t>5WS0T30709</t>
  </si>
  <si>
    <t>4Y Premier Support w_Advanced Exchange - Monitor</t>
  </si>
  <si>
    <t>DS816</t>
  </si>
  <si>
    <t>5WS0T30708</t>
  </si>
  <si>
    <t>5Y Premier Support w_Advanced Exchange - Monitor</t>
  </si>
  <si>
    <r>
      <t xml:space="preserve">Value-Added Services (VAS) - Desktops </t>
    </r>
    <r>
      <rPr>
        <i/>
        <sz val="16"/>
        <color theme="1"/>
        <rFont val="Arial"/>
        <family val="2"/>
      </rPr>
      <t>(this category shall be the same for all Desktop Configurations)</t>
    </r>
  </si>
  <si>
    <t>Contractor's Standard Hourly Rate</t>
  </si>
  <si>
    <t>DV1000</t>
  </si>
  <si>
    <t>Installation</t>
  </si>
  <si>
    <t>DV1000Install</t>
  </si>
  <si>
    <t>DV1001</t>
  </si>
  <si>
    <t>Asset Tagging 
(Bidder administration of State provided tag, with number)</t>
  </si>
  <si>
    <t>DV1001Assettag</t>
  </si>
  <si>
    <t>DV1002</t>
  </si>
  <si>
    <t>Detailed Electronic Asset Information (in addition to Asset Tagging)</t>
  </si>
  <si>
    <t>DV1002ElectronicAsset</t>
  </si>
  <si>
    <t>DV1003</t>
  </si>
  <si>
    <t>Imaging (not for use with monitors)</t>
  </si>
  <si>
    <t>DV1003Imaging</t>
  </si>
  <si>
    <t>DV1004</t>
  </si>
  <si>
    <t>Take-Back Services</t>
  </si>
  <si>
    <t>DV1004TakeBack</t>
  </si>
  <si>
    <t>DV1005</t>
  </si>
  <si>
    <t>Deployment &amp; Logistics</t>
  </si>
  <si>
    <t>DV1005DeployLogistics</t>
  </si>
  <si>
    <t>Hour</t>
  </si>
  <si>
    <t>DV1006</t>
  </si>
  <si>
    <t>Emergency Services (4-hour response, per occurrence)</t>
  </si>
  <si>
    <t>DV1006EmergencyService</t>
  </si>
  <si>
    <t>DV1007</t>
  </si>
  <si>
    <t>Microsoft Auto-Pilot Registration</t>
  </si>
  <si>
    <t>LNV-MSAP-PER</t>
  </si>
  <si>
    <t>End of page</t>
  </si>
  <si>
    <t>Desktops, Standard - Configuration Breakdown and Comparison</t>
  </si>
  <si>
    <r>
      <t xml:space="preserve">Contractor: </t>
    </r>
    <r>
      <rPr>
        <b/>
        <i/>
        <sz val="14"/>
        <color rgb="FFC00000"/>
        <rFont val="Arial"/>
        <family val="2"/>
      </rPr>
      <t>*ODP Business Solutions, LLC.*</t>
    </r>
  </si>
  <si>
    <t>Spec Item #</t>
  </si>
  <si>
    <t>Product Attribute</t>
  </si>
  <si>
    <t>Minimum Requirements</t>
  </si>
  <si>
    <t>[ThinkCentre M70q Tiny-i7/8GB/256</t>
  </si>
  <si>
    <t>ThinkCentre M70q Tiny -i7/16GB/256</t>
  </si>
  <si>
    <t>ThinkCentre M80q Tiny -i7/16GB/256</t>
  </si>
  <si>
    <t>ThinkCentre M90s -i7/16GB/256</t>
  </si>
  <si>
    <t>*ThinkCentre Desktop M70q Gen 3_Intel Q670_Tiny_ES</t>
  </si>
  <si>
    <t>ThinkCentre Desktop M80q Gen 3_Q670_ES_Vpro_R</t>
  </si>
  <si>
    <t>ThinkCentre Desktop M70s Gen 3_Intel Q670_SFF_ES_</t>
  </si>
  <si>
    <t>ThinkCentre Desktop M80s Gen 3_Intel Q670_SFF_Vpr</t>
  </si>
  <si>
    <t>*ThinkCentre Desktop M90q Gen 3_Intel Q670_Tiny_ES</t>
  </si>
  <si>
    <t>ThinkCentre Desktop M90s Gen 3_Intel Q670_SFF_ES_</t>
  </si>
  <si>
    <t>ThinkCentre Desktop M70q Gen 3_Intel Q670_Tiny_ES</t>
  </si>
  <si>
    <t>ThinkCentre Desktop M90q Gen 3_Intel Q670_Tiny_ES</t>
  </si>
  <si>
    <t>CLIN #</t>
  </si>
  <si>
    <t>DS106</t>
  </si>
  <si>
    <t>DS118</t>
  </si>
  <si>
    <t>DS-1</t>
  </si>
  <si>
    <t>Standard Desktop
(make and model)</t>
  </si>
  <si>
    <t>Shall meet/include the following:
• Business Class
• EPEAT Silver
• Energy Star (current version)
• Mouse and keyboard</t>
  </si>
  <si>
    <t>EPEAT Silver</t>
  </si>
  <si>
    <t>EPEAT Gold</t>
  </si>
  <si>
    <t>EPEAT Gold Certificate</t>
  </si>
  <si>
    <t>N/A</t>
  </si>
  <si>
    <t>MSRP SKU/Part #</t>
  </si>
  <si>
    <t>List the part #/sku of the offered make and model from the OEM MSRP/Price List</t>
  </si>
  <si>
    <t>DS-2</t>
  </si>
  <si>
    <t>Operating System:</t>
  </si>
  <si>
    <t>Microsoft® Windows® 10 Pro (64-bit)</t>
  </si>
  <si>
    <t>Windows 10 Pro 64 preinstalled through downgrade rights in Windows 11 Pro 64 English</t>
  </si>
  <si>
    <t>Windows 11 Pro 64 English</t>
  </si>
  <si>
    <t>DS-3</t>
  </si>
  <si>
    <t>Chassis:</t>
  </si>
  <si>
    <t>Mini/Tiny/Micro Form Factor (M/TFF/M)</t>
  </si>
  <si>
    <t>Tiny</t>
  </si>
  <si>
    <t>SFF</t>
  </si>
  <si>
    <t>Tiny Q670</t>
  </si>
  <si>
    <t>Small Form Factor 90% Power 260W</t>
  </si>
  <si>
    <t>Small Form Factor 92% Power 310W</t>
  </si>
  <si>
    <t>TinyQ670</t>
  </si>
  <si>
    <t>DS-4</t>
  </si>
  <si>
    <t xml:space="preserve">Processor:  </t>
  </si>
  <si>
    <t>Functionally equivalent (or better) to: Intel Core i5 (10th generation or later)</t>
  </si>
  <si>
    <t>10th Generation Intel® Core™ i5-10400T Processor (2.00 GHz up to 3.60 GHz)</t>
  </si>
  <si>
    <t>10th Generation Intel® Core™ i5-10500T vPro® Processor (2.30 GHz up to 3.80 GHz)</t>
  </si>
  <si>
    <t>10th Generation Intel® Core™ i5-10500 vPro® Processor (3.10 GHz up to 4.50 GHz)</t>
  </si>
  <si>
    <t>10th Generation Intel® Core™ i5-10400 Processor (2.90 GHz up to 4.30 GHz)</t>
  </si>
  <si>
    <t xml:space="preserve">10th Generation Intel® Core™ i7-10700T Processor (2.00 GHz up to 4.40 GHz)		</t>
  </si>
  <si>
    <t xml:space="preserve">10th Generation Intel® Core™ i7-10700T vPro® Processor (2.00 GHz up to 4.40 GHz)		</t>
  </si>
  <si>
    <t xml:space="preserve">10th Generation Intel® Core™ i7-10700 Processor (2.90 GHz up to 4.80 GHz)		</t>
  </si>
  <si>
    <t xml:space="preserve">10th Generation Intel® Core™ i7-10700 vPro® Processor (2.90 GHz up to 4.70 GHz)		</t>
  </si>
  <si>
    <t xml:space="preserve">10th Generation Intel® Core™ i5-10505 Processor (3.20 GHz up to 4.60 GHz)		</t>
  </si>
  <si>
    <t xml:space="preserve">10th Generation Intel® Core™ i5-10500 vPro® Processor (3.10 GHz up to 4.50 GHz)		</t>
  </si>
  <si>
    <t>12th Generation Intel® Core™ i5-12500T Processor (2.00 GHz up to 4.40 GHz)</t>
  </si>
  <si>
    <t>12th Generation Intel® Core™ i5-12500T vPro® Processor (2.00 GHz up to 4.40 GHz)</t>
  </si>
  <si>
    <t>Intel Alder Lake Q670 - i5</t>
  </si>
  <si>
    <t>12th Generation Intel® Core™ i5-12400 Processor(2.50 GHz up tp 4.40 GHz)</t>
  </si>
  <si>
    <t>Intel Alder Lake Q670 - i7</t>
  </si>
  <si>
    <t>12th Generation Intel® Core™ i7-12700T Processor (1.40 GHz up to 4.70 GHz)</t>
  </si>
  <si>
    <t>12th Generation Intel® Core™ i7-12700T vPro® Processor (1.40 GHz up to 4.70 GHz)</t>
  </si>
  <si>
    <t>Intel Alder Lake Q670 -i7</t>
  </si>
  <si>
    <t>12th Generation Intel® Core™ i7-12700 vPro® Processor (2.10 GHz up to 4.90 GHz)</t>
  </si>
  <si>
    <t>DS-5</t>
  </si>
  <si>
    <t xml:space="preserve">Memory: </t>
  </si>
  <si>
    <t>• 8GB  (upgradeable to 16 GB)
• DDR4 (or newer)
• Non-ECC</t>
  </si>
  <si>
    <t>8 GB DDR4-2666MHz (SoDIMM)</t>
  </si>
  <si>
    <t>8 GB DDR4-2666MHz (UDIMM)</t>
  </si>
  <si>
    <t xml:space="preserve">8 GB DDR4-2933MHz (SODIMM)		</t>
  </si>
  <si>
    <t xml:space="preserve">16 GB DDR4-2933MHz (SODIMM)		</t>
  </si>
  <si>
    <t xml:space="preserve">8 GB DDR4-2933MHz (UDIMM)		</t>
  </si>
  <si>
    <t xml:space="preserve">16 GB DDR4-2933MHz (UDIMM)		</t>
  </si>
  <si>
    <t xml:space="preserve">16 GB DDR4-2933MHz (UDIMM) (2 x 8 GB)		</t>
  </si>
  <si>
    <t xml:space="preserve">8 GB DDR4-2666MHz (UDIMM)		</t>
  </si>
  <si>
    <t>8 GB DDR4-3200MHz (SODIMM)</t>
  </si>
  <si>
    <t>8 GB DDR5-4800MHz (SODIMM)</t>
  </si>
  <si>
    <t>8 GB DDR4-3200MHz (UDIMM)</t>
  </si>
  <si>
    <t>8 GB DDR5-4400MHz (UDIMM)</t>
  </si>
  <si>
    <t>DS-6</t>
  </si>
  <si>
    <t xml:space="preserve">Video: </t>
  </si>
  <si>
    <t>Support:
• DirectX 11 (or later)
• Dual monitor support (any combination of DisplayPort, HDMI, and/or USB-C)</t>
  </si>
  <si>
    <t>Supports up to 3 independent displays via (onboard DP, onboard HDMI, and one optional port [VGA / 2nd DP / 2nd HDMI / USB-C]) or (one onboard port [DP / HDMI] and optional dual DP [MST mode])</t>
  </si>
  <si>
    <t>DS-7</t>
  </si>
  <si>
    <t xml:space="preserve">Storage: </t>
  </si>
  <si>
    <t>120GB SSD</t>
  </si>
  <si>
    <t>128 GB SSD M.2 2242 PCIe TLC</t>
  </si>
  <si>
    <t xml:space="preserve">256 GB SSD M.2 2280 PCIe TLC Opal		</t>
  </si>
  <si>
    <t xml:space="preserve">256 GB SSD M.2 2242 PCIe TLC		</t>
  </si>
  <si>
    <t xml:space="preserve">255 GB SSD M.2 2242 PCIe TLC		</t>
  </si>
  <si>
    <t xml:space="preserve">128 GB SSD M.2 2242 PCIe TLC		</t>
  </si>
  <si>
    <t>128 GB SSD M.2 2242 PCIe Gen3 TLC</t>
  </si>
  <si>
    <t>256 GB SSD M.2 2280 PCIe Gen4 TLC Opal</t>
  </si>
  <si>
    <t>256 GB SSD M.2 2280 PCIe Gen4 TLC</t>
  </si>
  <si>
    <t>257 GB SSD M.2 2280 PCIe Gen4 TLC Opal</t>
  </si>
  <si>
    <t>255 GB SSD M.2 2280 PCIe Gen4 TLC Opal</t>
  </si>
  <si>
    <t>DS-8</t>
  </si>
  <si>
    <t xml:space="preserve">Network Connection: </t>
  </si>
  <si>
    <t>• RJ45
• 10/100/1000 Ethernet</t>
  </si>
  <si>
    <t>• RJ45
• 10/100/1000 Ethernet &amp; Intel® Wi-Fi 6 AX201 2x2 AX &amp; Bluetooth® 5.0 or above</t>
  </si>
  <si>
    <t>• RJ45
• 10/100/1000 Ethernet &amp; Intel® Wi-Fi 6E AX211 2x2 AX &amp; Bluetooth® 5.0 or above with vPro®</t>
  </si>
  <si>
    <t>DS-9</t>
  </si>
  <si>
    <t>Additional I/O Ports:</t>
  </si>
  <si>
    <t>• 2x USB (or later)
• Audio out
• Microphone</t>
  </si>
  <si>
    <t>1 Front USB-C Port, 1 Front USB Port, 4 Rear USB Ports</t>
  </si>
  <si>
    <t>USB-C 4 Front 4 Rear USB Ports</t>
  </si>
  <si>
    <t>1 Front USB-C, 2 Front USB, 4 Rear USB Ports</t>
  </si>
  <si>
    <t>DS-10</t>
  </si>
  <si>
    <t xml:space="preserve">Warranty: </t>
  </si>
  <si>
    <t>3 Year Limited Warranty plus 3 Year NBD On-Site Service (CA Statewide)</t>
  </si>
  <si>
    <t>3 Year Onsite</t>
  </si>
  <si>
    <t>3 Year Onsite]</t>
  </si>
  <si>
    <t>3Y Premier Support Upgrade from 3Y Onsite</t>
  </si>
  <si>
    <t>3Y Premier Support Upgrade from 3Y Onsite*</t>
  </si>
  <si>
    <t>Core Configuration - Desktops, Power</t>
  </si>
  <si>
    <t>[DP100</t>
  </si>
  <si>
    <t>11DQS3EJ00</t>
  </si>
  <si>
    <t>DP - ThinkCentre M80q</t>
  </si>
  <si>
    <t>DP101</t>
  </si>
  <si>
    <t>11DGS2X300</t>
  </si>
  <si>
    <t>DP - ThinkCentre M90q</t>
  </si>
  <si>
    <t>DP102</t>
  </si>
  <si>
    <t>11CVS34C00</t>
  </si>
  <si>
    <t>DP - ThinkCentre M80s</t>
  </si>
  <si>
    <t>DP103</t>
  </si>
  <si>
    <t>11D2S1HL00</t>
  </si>
  <si>
    <t>DP - ThinkCentre M90s]</t>
  </si>
  <si>
    <t>DP106</t>
  </si>
  <si>
    <t>11U6S0H500</t>
  </si>
  <si>
    <t>ThinkCentre M90q Gen 3 Tiny Desktop -i7/16GB/256</t>
  </si>
  <si>
    <t>DP108</t>
  </si>
  <si>
    <t>11TSS06400</t>
  </si>
  <si>
    <t>ThinkCentre M90s Gen 3 Desktop -i7/16GB/256</t>
  </si>
  <si>
    <t>DP109</t>
  </si>
  <si>
    <t>11U2S2WN00</t>
  </si>
  <si>
    <t>ThinkCentre M80q Gen 3 Tiny Desktop i7/16GB/512GB</t>
  </si>
  <si>
    <t>DP110</t>
  </si>
  <si>
    <t>11U6S2VQ00</t>
  </si>
  <si>
    <t>ThinkCentre M90q Gen 3 Tiny Desktop i7/16GB/512GB</t>
  </si>
  <si>
    <t>DP111</t>
  </si>
  <si>
    <t>11TFS29R00</t>
  </si>
  <si>
    <t>ThinkCentre M80s Gen 3 SFF Desktop i7/16GB/512GB</t>
  </si>
  <si>
    <t>DP112</t>
  </si>
  <si>
    <t>11TSS1RW00</t>
  </si>
  <si>
    <t>ThinkCentre M90s Gen 3 SFF Desktop i7/16GB/512GB</t>
  </si>
  <si>
    <t>DP - ThinkCentre m90s</t>
  </si>
  <si>
    <t>11T4S2VD00</t>
  </si>
  <si>
    <t>ThinkCentre M70q Gen 3 Tiny Desktop -i7/16GB/256</t>
  </si>
  <si>
    <t>11U2S0J400</t>
  </si>
  <si>
    <t>ThinkCentre M80q Gen 3 Tiny Desktop -i7/16GB/256</t>
  </si>
  <si>
    <t>11T7S1RS00</t>
  </si>
  <si>
    <t>ThinkCentre M70s Gen 3 Desktop -i7/16GB/256</t>
  </si>
  <si>
    <t>11TFS0B600</t>
  </si>
  <si>
    <t>ThinkCentre M80s Gen 3 Desktop -i7/16GB/256</t>
  </si>
  <si>
    <t>Option/Upgrades - Desktops, Power</t>
  </si>
  <si>
    <t>DP400</t>
  </si>
  <si>
    <t>DPC</t>
  </si>
  <si>
    <t>Use with All Monitors</t>
  </si>
  <si>
    <t>DP401</t>
  </si>
  <si>
    <t>DP402</t>
  </si>
  <si>
    <t>DP403</t>
  </si>
  <si>
    <t>DP404</t>
  </si>
  <si>
    <t>DP405</t>
  </si>
  <si>
    <t>DP406</t>
  </si>
  <si>
    <t>DP407</t>
  </si>
  <si>
    <t>DP408</t>
  </si>
  <si>
    <t>DP409</t>
  </si>
  <si>
    <t>Webcam</t>
  </si>
  <si>
    <t>Warranty Option/Upgrades - Desktops, Power</t>
  </si>
  <si>
    <t>DP800</t>
  </si>
  <si>
    <t>4th year warranty</t>
  </si>
  <si>
    <t>4YR Premier - M70/M80/M75 (standard)</t>
  </si>
  <si>
    <t>DPD</t>
  </si>
  <si>
    <t>DP ThinkCenter M70/M80/M75</t>
  </si>
  <si>
    <t>DP801</t>
  </si>
  <si>
    <t>5th year warranty</t>
  </si>
  <si>
    <t>5YR Premier - M70/M80/M75 (standard)</t>
  </si>
  <si>
    <t>DP802</t>
  </si>
  <si>
    <t>4YR Premier - M90 (standard)</t>
  </si>
  <si>
    <t>DP ThinkCenter M90</t>
  </si>
  <si>
    <t>DP803</t>
  </si>
  <si>
    <t>5YR Premier - M90 (standard)</t>
  </si>
  <si>
    <t>DP804</t>
  </si>
  <si>
    <t>3 year warranty</t>
  </si>
  <si>
    <t>DP805</t>
  </si>
  <si>
    <t>4 year warranty</t>
  </si>
  <si>
    <t>DP806</t>
  </si>
  <si>
    <t>5 year warranty</t>
  </si>
  <si>
    <t>5YR Accidental Damage Protection - M70/M80/M75</t>
  </si>
  <si>
    <t>DP807</t>
  </si>
  <si>
    <t>5PS0Y74104</t>
  </si>
  <si>
    <t>3YR Accidental Damage Protection - M90</t>
  </si>
  <si>
    <t>DP808</t>
  </si>
  <si>
    <t>5PS0M28398</t>
  </si>
  <si>
    <t>4YR Accidental Damage Protection - M90</t>
  </si>
  <si>
    <t>DP809</t>
  </si>
  <si>
    <t>5PS0M28890</t>
  </si>
  <si>
    <t>5YR Accidental Damage Protection - M90</t>
  </si>
  <si>
    <t>DP810</t>
  </si>
  <si>
    <t>DP811</t>
  </si>
  <si>
    <t>DP812</t>
  </si>
  <si>
    <t>DP813</t>
  </si>
  <si>
    <t>DP814</t>
  </si>
  <si>
    <t>DP815</t>
  </si>
  <si>
    <t>DP816</t>
  </si>
  <si>
    <t>DP817</t>
  </si>
  <si>
    <t>DP818</t>
  </si>
  <si>
    <t>DP819</t>
  </si>
  <si>
    <t>Desktops, Power - Configuration Breakdown and Comparison</t>
  </si>
  <si>
    <t>[ThinkCentre M80q</t>
  </si>
  <si>
    <t>ThinkCentre M90q</t>
  </si>
  <si>
    <t>ThinkCentre M80s</t>
  </si>
  <si>
    <t>DP100</t>
  </si>
  <si>
    <t>DP-1</t>
  </si>
  <si>
    <t>DP BA6:BC6</t>
  </si>
  <si>
    <t>DP-2</t>
  </si>
  <si>
    <t>Windows 10 Professional 64 preinstalled through downgrade rights in Windows 11 Pro 64</t>
  </si>
  <si>
    <t>Windows 10 Professional 64 preinstalled through downgrade rights in Windows 11 Pro 65</t>
  </si>
  <si>
    <t>Windows 10 Professional 64 preinstalled through downgrade rights in Windows 11 Pro 66</t>
  </si>
  <si>
    <t>DP-3</t>
  </si>
  <si>
    <t>Small Form Factor</t>
  </si>
  <si>
    <t>DP-4</t>
  </si>
  <si>
    <t>Functionally equivalent (or better) to Intel Core i7 (10th generation)</t>
  </si>
  <si>
    <t>10th Generation Intel® Core™ i7-10700T vPro® Processor (2.00 GHz up to 4.40 GHz)</t>
  </si>
  <si>
    <t>10th Generation Intel® Core™ i7-10700 vPro® Processor (2.90 GHz up to 4.70 GHz)</t>
  </si>
  <si>
    <t>12th Generation Intel® Core™ i7-12700T vPro® Processor (E-cores up to 3.40 GHz P-cores up to 4.60 GHz)</t>
  </si>
  <si>
    <t>12th Generation Intel® Core™ i7-12700 vPro® Processor (E-cores up to 3.60 GHz P-cores up to 4.80 GHz)</t>
  </si>
  <si>
    <t>DP-5</t>
  </si>
  <si>
    <t>• 16GB  (upgradeable to 32 GB)
• DDR4 (or newer)
• Non-ECC</t>
  </si>
  <si>
    <t>16 GB DDR4-2933MHz (SoDIMM)</t>
  </si>
  <si>
    <t>16 GB DDR4-2933MHz (UDIMM)</t>
  </si>
  <si>
    <t>16 GB DDR5-4800MHz (SODIMM)</t>
  </si>
  <si>
    <t>16 GB DDR5-4400MHz (UDIMM)</t>
  </si>
  <si>
    <t>16 GB DDR4-3200MHz (SODIMM)</t>
  </si>
  <si>
    <t>16 GB DDR4-3200MHz (UDIMM)</t>
  </si>
  <si>
    <t>DP-6</t>
  </si>
  <si>
    <t>DP-7</t>
  </si>
  <si>
    <t>512 GB SSD M.2 2280 PCIe Gen4 Performance TLC Opal</t>
  </si>
  <si>
    <t>512 GB SSD M.2 2280 PCIe Gen4 TLC Opal</t>
  </si>
  <si>
    <t>DP-8</t>
  </si>
  <si>
    <t>Gigabit Ethernet, Intel Ethernet Connection I219-LM, 1x RJ-45, supports Wake-on-LAN &amp; Intel® Wi-Fi 6E AX211 2x2 AX vPro® &amp; Bluetooth® 5.1 or above</t>
  </si>
  <si>
    <t xml:space="preserve">Gigabit Ethernet, Intel Ethernet Connection I219-LM, 1x RJ-45, supports Wake-on-LAN &amp; Intel® Wi-Fi 6 AX201 2x2 AX &amp; Bluetooth® 5.1 or above		</t>
  </si>
  <si>
    <t>Gigabit Ethernet, Intel Ethernet Connection I219-LM, 1x RJ-45, supports Wake-on-LAN &amp; Intel® Wi-Fi 6 AX201 2x2 AX &amp; Bluetooth® 5.1 or above</t>
  </si>
  <si>
    <t>DP-9</t>
  </si>
  <si>
    <t>USB-C 1 Front 4 Rear USB Ports</t>
  </si>
  <si>
    <t>DP-10</t>
  </si>
  <si>
    <t>Core Configuration - Desktops, Workstation</t>
  </si>
  <si>
    <t>DW100</t>
  </si>
  <si>
    <t xml:space="preserve">Workstation Desktop </t>
  </si>
  <si>
    <t>30BFSG7V00</t>
  </si>
  <si>
    <t>ThinkStation P520</t>
  </si>
  <si>
    <t>DWA</t>
  </si>
  <si>
    <t>DW - ThinkStation P520c</t>
  </si>
  <si>
    <t>DW101</t>
  </si>
  <si>
    <t>30E1S95200</t>
  </si>
  <si>
    <t xml:space="preserve">ThinkStation P620 </t>
  </si>
  <si>
    <t>DW - ThinkStation P620</t>
  </si>
  <si>
    <t>[DW102</t>
  </si>
  <si>
    <t>30BDS8H400</t>
  </si>
  <si>
    <t xml:space="preserve">ThinkStation P920 </t>
  </si>
  <si>
    <t>DW - ThinkStation P920</t>
  </si>
  <si>
    <t>DW103</t>
  </si>
  <si>
    <t>30BYS8CS00</t>
  </si>
  <si>
    <t xml:space="preserve">ThinkStation P520c </t>
  </si>
  <si>
    <t>DW104</t>
  </si>
  <si>
    <t>30BBSAB900</t>
  </si>
  <si>
    <t xml:space="preserve">ThinkStation P720 </t>
  </si>
  <si>
    <t>DW - ThinkStation P720]</t>
  </si>
  <si>
    <t>*DW 105</t>
  </si>
  <si>
    <t>30G9S0H000</t>
  </si>
  <si>
    <t>Workstation TS P5 Tower (Base)</t>
  </si>
  <si>
    <t>DW - Desktop Workstation</t>
  </si>
  <si>
    <t>DW 106</t>
  </si>
  <si>
    <t>30G9S0H100</t>
  </si>
  <si>
    <t>DW 107</t>
  </si>
  <si>
    <t>30G9S0GY00</t>
  </si>
  <si>
    <t>DW108</t>
  </si>
  <si>
    <t>30F2S0GH00</t>
  </si>
  <si>
    <t>Workstation TS P7 Tower (Base)</t>
  </si>
  <si>
    <t>DW109</t>
  </si>
  <si>
    <t>30EUS0AV00</t>
  </si>
  <si>
    <t>Workstation TS PX Tower (Base)</t>
  </si>
  <si>
    <r>
      <t xml:space="preserve">Monitors - Desktops </t>
    </r>
    <r>
      <rPr>
        <i/>
        <sz val="12"/>
        <color theme="1"/>
        <rFont val="Arial"/>
        <family val="2"/>
      </rPr>
      <t>(this category shall be the same for all Desktop Configurations)</t>
    </r>
  </si>
  <si>
    <t>DW400</t>
  </si>
  <si>
    <t>DWC</t>
  </si>
  <si>
    <t>DW401</t>
  </si>
  <si>
    <t>DW402</t>
  </si>
  <si>
    <t>DW403</t>
  </si>
  <si>
    <t>DW404</t>
  </si>
  <si>
    <t>DW405</t>
  </si>
  <si>
    <t>DW406</t>
  </si>
  <si>
    <t>DW407</t>
  </si>
  <si>
    <t>DW408</t>
  </si>
  <si>
    <t>DW409</t>
  </si>
  <si>
    <t>DW413</t>
  </si>
  <si>
    <t>Lenovo Essential FHD Webcam</t>
  </si>
  <si>
    <t>DC</t>
  </si>
  <si>
    <t>Warranty Option/Upgrades - Desktops, Workstation</t>
  </si>
  <si>
    <t>DW800</t>
  </si>
  <si>
    <t>5WS0W86673</t>
  </si>
  <si>
    <t>4YR Premier - P520/620/920/520c/720 (standard)</t>
  </si>
  <si>
    <t>DWD</t>
  </si>
  <si>
    <t>DW ThinkCenter P520/620/920/520c/720</t>
  </si>
  <si>
    <t>DW801</t>
  </si>
  <si>
    <t>5WS0W86668</t>
  </si>
  <si>
    <t>5YR Premier - P520/620/920/520c/720 (standard)</t>
  </si>
  <si>
    <t>DW ThinkCenter P520/620/920/520c/721</t>
  </si>
  <si>
    <t>DW802</t>
  </si>
  <si>
    <t>DW803</t>
  </si>
  <si>
    <t>DW804</t>
  </si>
  <si>
    <t>DW805</t>
  </si>
  <si>
    <t>DW806</t>
  </si>
  <si>
    <t>DW807</t>
  </si>
  <si>
    <t>DW808</t>
  </si>
  <si>
    <t>DW809</t>
  </si>
  <si>
    <t>DW810</t>
  </si>
  <si>
    <t>DW811</t>
  </si>
  <si>
    <t>Desktops, Workstation - Configuration Breakdown and Comparison</t>
  </si>
  <si>
    <t>ThinkStation P620</t>
  </si>
  <si>
    <t>[ThinkStation P920</t>
  </si>
  <si>
    <t>ThinkStation P520c</t>
  </si>
  <si>
    <t>ThinkStation P720</t>
  </si>
  <si>
    <t>*Workstation TS P5 Tower (Base)</t>
  </si>
  <si>
    <t>DW102</t>
  </si>
  <si>
    <t>DW 105</t>
  </si>
  <si>
    <t>DW-1</t>
  </si>
  <si>
    <t>Workstation:</t>
  </si>
  <si>
    <t>EPEAT™ Gold Registered</t>
  </si>
  <si>
    <t>DW-2</t>
  </si>
  <si>
    <t>Windows 10 Pro for Workstations 64</t>
  </si>
  <si>
    <t>Windows 11 Pro for Workstations 64 via Windows 10 Pro for Workstation Downgrade</t>
  </si>
  <si>
    <t>DW-3</t>
  </si>
  <si>
    <t>Tower</t>
  </si>
  <si>
    <t>DW-4</t>
  </si>
  <si>
    <t>Functionally equivalent (or better) to: Intel Xeon W or Xeon Silver</t>
  </si>
  <si>
    <t>Intel® Xeon® W-2295 Processor(3.00 GHz up to 4.60 GHz)</t>
  </si>
  <si>
    <t>AMD Ryzen™ Threadripper™ PRO 3975WX Processor (3.50 GHz up to 4.20 GHz)</t>
  </si>
  <si>
    <t>2 x 2nd Generation Intel® Xeon® Gold 6226R Processor (2.90 GHz up to 3.90 GHz)</t>
  </si>
  <si>
    <t>Intel® Xeon® W-2245 Processor(3.90 GHz up to 4.50 GHz)</t>
  </si>
  <si>
    <t>Intel® Xeon® W3-2435 Processor (3.10 GHz up to 4.50 GHz)</t>
  </si>
  <si>
    <t>Intel® Xeon® W5-2445 Processor (3.10 GHz up to 4.40 GHz)</t>
  </si>
  <si>
    <t>Intel® Xeon® W5-3423 Processor (2.10 GHz up to 4.20 GHz)</t>
  </si>
  <si>
    <t>Intel® Xeon® Silver 4410Y Processor (2.00 GHz up to 3.90 GHz)</t>
  </si>
  <si>
    <t>DW-5</t>
  </si>
  <si>
    <t>• 16GB  (upgradeable to 32 GB)
• DDR4 (or newer)
• ECC RDIMM (or equivalent)</t>
  </si>
  <si>
    <t>2 x 8 GB DDR4-2933MHz (RDIMM, ECC)</t>
  </si>
  <si>
    <t>2x 8 GB DDR4-3200MHz (RDIMM, ECC)</t>
  </si>
  <si>
    <t xml:space="preserve">16 GB DDR5-4800MHz (RDIMM, ECC) </t>
  </si>
  <si>
    <t>DW-6</t>
  </si>
  <si>
    <t xml:space="preserve">• Discreet Video Card 2GB GDDR5 (or newer) - professional grade
• Dual monitor support (any combination of DisplayPort, HDMI, or USB-C) </t>
  </si>
  <si>
    <t>NVIDIA® T400 2GB GDDR6</t>
  </si>
  <si>
    <t>NVIDIA® T600 4GB GDDR6</t>
  </si>
  <si>
    <t>NVIDIA® T1000 8GB GDDR6</t>
  </si>
  <si>
    <t>NVIDIA® RTX™ A4000 16GB GDDR6</t>
  </si>
  <si>
    <t>NVIDIA® T400 4GB GDDR6</t>
  </si>
  <si>
    <t>DW-7</t>
  </si>
  <si>
    <t>240GB SSD</t>
  </si>
  <si>
    <t xml:space="preserve">256GB Solid State Drive, M.2, PCIe, Opal, TLC
</t>
  </si>
  <si>
    <t xml:space="preserve">256 GB SSD M.2 2280 PCIe Gen4 TLC Opal
</t>
  </si>
  <si>
    <t>DW-8</t>
  </si>
  <si>
    <t>DW-9</t>
  </si>
  <si>
    <t>2x USB 3.1 Gen 1 Rear Ports[2]
2x USB 2.0
4x USB 3.1 Gen 1
2x PS/2 ports (keyboard / mouse)
1x Ethernet (RJ-45)
1x line-in (3.5mm)
1x line-out (3.5mm)
1x microphone (3.5mm)
1x headphone (3.5mm)
1x microphone (3.5mm)</t>
  </si>
  <si>
    <t>1x USB 3.2 Gen 2
1x USB 3.2 Gen 2 (Always On and fast charge)
2x USB-C 3.2 Gen 2
1x headphone / microphone combo jack (3.5mm)
2x USB 2.0
4x USB 3.2 Gen 2
2x PS/2 ports (keyboard / mouse)
1x Ethernet (10GbE RJ-45)
1x line-in (3.5mm)
1x line-out (3.5mm)
1x microphone (3.5mm)</t>
  </si>
  <si>
    <t>1x USB 3.1 Gen 1 (Always On and fast charge)
3x USB 3.1 Gen 1
1x headphone / microphone combo jack (3.5mm)                                                                         2x USB 2.0
4x USB 3.1 Gen 1
2x PS/2 ports (keyboard / mouse)
2x Ethernet (RJ-45)
1x line-in (3.5mm)
1x line-out (3.5mm)
1x microphone (3.5mm)</t>
  </si>
  <si>
    <t>1x USB 3.1 Gen 1 (Always On and fast charge)
3x USB 3.1 Gen 1
1x headphone / microphone combo jack (3.5mm)                                                                    2x USB 2.0
4x USB 3.1 Gen 1
2x PS/2 ports (keyboard / mouse)
2x Ethernet (RJ-45)
1x line-in (3.5mm)
1x line-out (3.5mm)
1x microphone (3.5mm)</t>
  </si>
  <si>
    <t>1x headphone / microphone combo jack (3.5mm)                             • 1x USB-C 3.2 Gen 2x2
• 2x USB 2.0
• 3x USB 3.2 Gen 2
• 1x Ethernet (GbE RJ-45)
• 1x line-in (3.5mm)
• 1x line-out (3.5mm)</t>
  </si>
  <si>
    <t>1x USB-C 3.2 Gen 2x2 (support data transfer)
2x USB 2.0
3x USB 3.2 Gen 2
1x Ethernet (10GbE RJ-45)
1x Ethernet (GbE RJ-45)
1x line-in (3.5mm)
1x line-out (3.5mm)x headphone / microphone combo jack (3.5mm)</t>
  </si>
  <si>
    <t>1x USB-C 3.2 Gen 2x2 (support data transfer)
2x USB 2.0
4x USB 3.2 Gen 1
1x Ethernet (10GbE RJ-45)
1x Ethernet (GbE RJ-45)
1x line-in (3.5mm)
1x line-out (3.5mm)1x headphone / microphone combo jack (3.5mm)</t>
  </si>
  <si>
    <t>DW-10</t>
  </si>
  <si>
    <t>Upgrade Slots:</t>
  </si>
  <si>
    <t>3 PCIe or newer</t>
  </si>
  <si>
    <t>xpansion Slots
One PCIe 3.0 x4
One PCIe 3.0 x8
Two PCIe 3.0 x16</t>
  </si>
  <si>
    <t>xpansion Slots
Two PCIe 4.0 x8
Four PCIe 4.0 x16</t>
  </si>
  <si>
    <t>xpansion Slots
Three PCIe 3.0 x4
Five PCIe 3.0 x16 (2nd CPU needed)</t>
  </si>
  <si>
    <t>xpansion Slots
One PCI
One PCIe 3.0 x4
One PCIe 3.0 x8
Three PCIe 3.0 x16 (2nd CPU needed)</t>
  </si>
  <si>
    <t xml:space="preserve">
Two PCIe 5.0 x16
One PCIe 4.0 x8
Three PCIe 4.0 x4</t>
  </si>
  <si>
    <t>Three PCIe 5.0 x16
One PCIe 4.0 x16
One PCIe 4.0 x8
One PCIe 5.0 x4
One PCIe 4.0 x4</t>
  </si>
  <si>
    <t>Models with dual processors:
Four PCIe 5.0 x16
Four PCIe 4.0 x16
One PCIe 4.0 x8
Models with single processor:
Two PCIe 5.0 x16
Two PCIe 4.0 x16</t>
  </si>
  <si>
    <t>DW-11</t>
  </si>
  <si>
    <t>Core Configuration - Desktops, All-In-One</t>
  </si>
  <si>
    <t>DA100</t>
  </si>
  <si>
    <t>All-In-One Desktop</t>
  </si>
  <si>
    <t>11VGS07H00</t>
  </si>
  <si>
    <t xml:space="preserve">ThinkCentre M90a Gen 3 (All-In-One) </t>
  </si>
  <si>
    <t>DAA</t>
  </si>
  <si>
    <t>DA - ThinkCentre M90a</t>
  </si>
  <si>
    <t>*DA101</t>
  </si>
  <si>
    <t>11VGS0J300</t>
  </si>
  <si>
    <t>Desktop ThinkCentre M90a Gen 3 (All-In-One) TOUCH</t>
  </si>
  <si>
    <t>DA102</t>
  </si>
  <si>
    <t>11VBS00P00</t>
  </si>
  <si>
    <t>Desktop ThinkCentre M90a PRO Gen 3 (All-In-One)</t>
  </si>
  <si>
    <t>DA - ThinkCentre M90a Pro*</t>
  </si>
  <si>
    <t>Option/Upgrades - Desktops, All-In-One</t>
  </si>
  <si>
    <t>DA400</t>
  </si>
  <si>
    <t>DAC</t>
  </si>
  <si>
    <t>DA401</t>
  </si>
  <si>
    <t>DA402</t>
  </si>
  <si>
    <t>DA403</t>
  </si>
  <si>
    <t>DA404</t>
  </si>
  <si>
    <t>DA405</t>
  </si>
  <si>
    <t>DA406</t>
  </si>
  <si>
    <t>DA407</t>
  </si>
  <si>
    <t>DA408</t>
  </si>
  <si>
    <t>DA409</t>
  </si>
  <si>
    <t>Warranty Option/Upgrades - Desktops, All-In-One</t>
  </si>
  <si>
    <t>DA800</t>
  </si>
  <si>
    <t>5WS0W86757</t>
  </si>
  <si>
    <t>4YR Premier - M90a (standard)</t>
  </si>
  <si>
    <t>DAD</t>
  </si>
  <si>
    <t>DA ThinkCenter M90a</t>
  </si>
  <si>
    <t>DA801</t>
  </si>
  <si>
    <t>5WS0W86712</t>
  </si>
  <si>
    <t>5YR Premier - M90a (standard)</t>
  </si>
  <si>
    <t>DA802</t>
  </si>
  <si>
    <t>5PS0V08517</t>
  </si>
  <si>
    <t>3YR Accidental Damage Protection - M90a</t>
  </si>
  <si>
    <t>DA803</t>
  </si>
  <si>
    <t>5PS0V08543</t>
  </si>
  <si>
    <t>4YR Accidental Damage Protection - M90a</t>
  </si>
  <si>
    <t>DA804</t>
  </si>
  <si>
    <t>5PS0V08562</t>
  </si>
  <si>
    <t>5YR Accidental Damage Protection - M90a</t>
  </si>
  <si>
    <t>DA805</t>
  </si>
  <si>
    <t>DA806</t>
  </si>
  <si>
    <t>DA807</t>
  </si>
  <si>
    <t>DA808</t>
  </si>
  <si>
    <t>DA809</t>
  </si>
  <si>
    <t>DA810</t>
  </si>
  <si>
    <t>DA811</t>
  </si>
  <si>
    <t>DA812</t>
  </si>
  <si>
    <t>DA813</t>
  </si>
  <si>
    <t>DA814</t>
  </si>
  <si>
    <t>Desktops, All-In-One - Configuration Breakdown and Comparison</t>
  </si>
  <si>
    <t>Desktop TC M90a Gen 3_Intel Q670_ES_AIO_11VGS07H00</t>
  </si>
  <si>
    <t>*Desktop TC M90a Gen 3_Intel Q670_ES_AIO_11VGS0J300</t>
  </si>
  <si>
    <t>Desktop TC M90a Gen 3_Intel Q670_ES_AIO_Pro _11VBS00P00</t>
  </si>
  <si>
    <t>DA101</t>
  </si>
  <si>
    <t>DA-1</t>
  </si>
  <si>
    <t>DA-2</t>
  </si>
  <si>
    <t>Windows 10 Professional 64 preinstalled through downgrade rights in Windows 11 Pro 68</t>
  </si>
  <si>
    <t>DA-3</t>
  </si>
  <si>
    <t>All-In-One Desktop (touch)</t>
  </si>
  <si>
    <t>All-In-One Desktop (Pro)</t>
  </si>
  <si>
    <t>DA-4</t>
  </si>
  <si>
    <t>Functionally equivalent (or better) to: Intel Core i5 10th generation)</t>
  </si>
  <si>
    <t>DA-5</t>
  </si>
  <si>
    <t>DA-6</t>
  </si>
  <si>
    <t>Support:
• DirectX 11 (or later)
• Support dual monitors (USB-C, DisplayPort, or HDMI)</t>
  </si>
  <si>
    <t>Integrated Graphics &amp; Supports Dual Monitors</t>
  </si>
  <si>
    <t>DA-7</t>
  </si>
  <si>
    <t>256 GB SSD M.2 2280 PCIe Gen3 TLC Opal</t>
  </si>
  <si>
    <t>DA-8</t>
  </si>
  <si>
    <t>• RJ45
• 10/100/1000 Ethernet &amp; Intel® Wi-Fi 6 AX201 2x2 AX &amp; Bluetooth® 5.2 with vPro®</t>
  </si>
  <si>
    <t>DA-9</t>
  </si>
  <si>
    <t>Rear Ports[1][2]
• 3x USB 3.2 Gen 1
• 1x USB-C 3.2 Gen 2 (support data transfer and 15W charging)
• 1x HDMI (HDMI in 1.4 / HDMI out 2.1 TMDS combo port)</t>
  </si>
  <si>
    <t>DA-10</t>
  </si>
  <si>
    <t xml:space="preserve">Speaker: </t>
  </si>
  <si>
    <t>Internal Audio Speaker</t>
  </si>
  <si>
    <t>2x3W Internal Speaker &amp; 5MP RGB with Dual Microphone</t>
  </si>
  <si>
    <t>DA-11</t>
  </si>
  <si>
    <t xml:space="preserve">Display: </t>
  </si>
  <si>
    <t>• Size: 21.5"  (diagonal)
• FHD</t>
  </si>
  <si>
    <t>23.8" FHD (1920x1080)</t>
  </si>
  <si>
    <t>23.8" FHD Multi touch (1920x1080)</t>
  </si>
  <si>
    <t xml:space="preserve">23.8" QHD (2560x1440) </t>
  </si>
  <si>
    <t xml:space="preserve"> 3Y Onsite</t>
  </si>
  <si>
    <t>3Y Premier Support upgrade from 3Y Onsite</t>
  </si>
  <si>
    <t>3Y Premier Support upgrade from 3Y Onsite*</t>
  </si>
  <si>
    <t>Monitors, Widescreen - Configuration Breakdown and Comparison</t>
  </si>
  <si>
    <t>[T32p-20(4K UHD)31.5"</t>
  </si>
  <si>
    <t>*ThinkVision 31.5"UHD</t>
  </si>
  <si>
    <t>[ThinkVision T22i-20 21.5"</t>
  </si>
  <si>
    <t>*ThinkVision 21.5" FHD Monitor</t>
  </si>
  <si>
    <t>[ThinkVision P27h-20 - 27"</t>
  </si>
  <si>
    <t>*ThinkVision 27" QHD Monitor</t>
  </si>
  <si>
    <t>ThinkVision 24" FHD Monitor</t>
  </si>
  <si>
    <t>ThinkVision_P27q_30</t>
  </si>
  <si>
    <t>ThinkVision T27hv_30 wHUB &amp; Camera</t>
  </si>
  <si>
    <t>ThinkVision P24h-30 wHUB</t>
  </si>
  <si>
    <t xml:space="preserve">ThinkVision P24h-30 WLED Monitor wHUB </t>
  </si>
  <si>
    <t>ThinkCentre TIO24Gen5 23.8- inch WLED FHD- Monitor</t>
  </si>
  <si>
    <t>MW300</t>
  </si>
  <si>
    <t>MW300A</t>
  </si>
  <si>
    <t>MW301</t>
  </si>
  <si>
    <t>MW301A</t>
  </si>
  <si>
    <t>MW302</t>
  </si>
  <si>
    <t>MW302A</t>
  </si>
  <si>
    <t>MW303</t>
  </si>
  <si>
    <t>MW304</t>
  </si>
  <si>
    <t>MW305</t>
  </si>
  <si>
    <t>MW306</t>
  </si>
  <si>
    <t>MW307</t>
  </si>
  <si>
    <t>MW308</t>
  </si>
  <si>
    <t>MW-1</t>
  </si>
  <si>
    <t>Shall meet/include the following:
• LED
• EPEAT Silver
• Energy Star (current version)</t>
  </si>
  <si>
    <t>MW-2</t>
  </si>
  <si>
    <t>Size:</t>
  </si>
  <si>
    <t>18.5" diagonal or larger</t>
  </si>
  <si>
    <t>LED-backlit LCD monitor - 31.5"</t>
  </si>
  <si>
    <t>31.5"</t>
  </si>
  <si>
    <t>LED-backlit LCD monitor - 21.5"</t>
  </si>
  <si>
    <t>21.5"</t>
  </si>
  <si>
    <t>WLED -27"</t>
  </si>
  <si>
    <t>WLED - 27"</t>
  </si>
  <si>
    <t>WLED - 23.8"</t>
  </si>
  <si>
    <t>WLED - 24"</t>
  </si>
  <si>
    <t>24" tiny support</t>
  </si>
  <si>
    <t>MW-3</t>
  </si>
  <si>
    <t>Aspect Ratio (X:Y):</t>
  </si>
  <si>
    <t>16:9 (or 16:10)</t>
  </si>
  <si>
    <t>MW-4</t>
  </si>
  <si>
    <t>Native Resolution:</t>
  </si>
  <si>
    <t>FHD</t>
  </si>
  <si>
    <t>4K 3840 x 2160</t>
  </si>
  <si>
    <t>3840x2160</t>
  </si>
  <si>
    <t>Full HD (1080p) 1920 x 1080 at 60 Hz</t>
  </si>
  <si>
    <t>1920x1080</t>
  </si>
  <si>
    <t>2560x1440</t>
  </si>
  <si>
    <t>MW-5</t>
  </si>
  <si>
    <t xml:space="preserve">Contrast Ratio (Static): </t>
  </si>
  <si>
    <t>1000 to 1</t>
  </si>
  <si>
    <t>10000:1</t>
  </si>
  <si>
    <t>MW-6</t>
  </si>
  <si>
    <t>Viewing Angle:</t>
  </si>
  <si>
    <t>170° horizontal, 160° vertical</t>
  </si>
  <si>
    <t>178 horizontal, 178 vertical</t>
  </si>
  <si>
    <t>MW-7</t>
  </si>
  <si>
    <t xml:space="preserve">Video Ports: </t>
  </si>
  <si>
    <t>At least 2 out of the following 3 inputs: HDMI, DisplayPort, or USB-C</t>
  </si>
  <si>
    <t>HDMI, DisplayPort, USB-C</t>
  </si>
  <si>
    <t>4x USB-A 3.2 Gen 1 (1x BC 1.2), 1x USB-B 3.2 Gen 1, 1x USB-C® 3.2 Gen 1 (DP 1.4 Alt Mode)1x HDMI® 1.4, 1x DP 1.2, 1x VGA</t>
  </si>
  <si>
    <t>HDMI, VGA, DisplayPort</t>
  </si>
  <si>
    <t>4x USB 3.2 Gen 1, 1x USB-B 3.2 Gen  1x HDMI® 1.4, 1x DP 1.2, 1x VGA1</t>
  </si>
  <si>
    <t>HDMI, DP, USB Type-C</t>
  </si>
  <si>
    <t>4x USB 3.2 Gen 1, 2x USB-C® 3.2 Gen 1, 1x USB-B 3.2 Gen 1</t>
  </si>
  <si>
    <t>4x USB 3.2 Gen 1, 1x USB-B 3.2 Gen 1</t>
  </si>
  <si>
    <t>4x USB 3.2 Gen 1, 1x USB-C® 3.2 Gen 1 1x RJ45, Ethernet (10M/100M/1000M)</t>
  </si>
  <si>
    <t>Undetachable 3-in-1 cable, embedded into TIO, connects to the I/Os of Tiny (Power connector, USB [supports USB 3.1 Gen 1 / USB 2.0], DisplayPort™™)</t>
  </si>
  <si>
    <t>MW-8</t>
  </si>
  <si>
    <t>Video Cable:</t>
  </si>
  <si>
    <t>1.8 meter DisplayPort, USB-C, or HDMI cable included</t>
  </si>
  <si>
    <t>1 x DisplayPort cable - 6 ft ¦ 1 x USB-A to USB-C cable - 6 ft</t>
  </si>
  <si>
    <t>USB-C® cable</t>
  </si>
  <si>
    <t>HDMI® cable, USB Type-A to Type-B cable</t>
  </si>
  <si>
    <t>DP cable, USB Type-C to Type-C cable, USB Type-C to Type-A cable</t>
  </si>
  <si>
    <t>1x HDMI® 2.0, 1x DP 1.4, 1x DP 1.4 Out, 1x USB-C® 3.2 Gen 1 (DP 1.4 Alt Mode)</t>
  </si>
  <si>
    <t>1x HDMI® 1.4, 1x DP 1.2, 1x VGA</t>
  </si>
  <si>
    <t>DP cable, USB Type-C® to Type-C cable, USB Type-C to Type-A cable</t>
  </si>
  <si>
    <t>1x HDMI® 2.0, 1x DP 1.4, 1x DP Out, DP cable, USB Type-A to Type-B cable</t>
  </si>
  <si>
    <t>MW-9</t>
  </si>
  <si>
    <t xml:space="preserve">Tilt &amp; Height Adjustment: </t>
  </si>
  <si>
    <t>Adjustable stand w/vertical tilt and height adjustment.</t>
  </si>
  <si>
    <t>Height, pivot (rotation), swivel, tilt</t>
  </si>
  <si>
    <t>Tilt, Swivel, Pivot, Height Adjust Stand</t>
  </si>
  <si>
    <t>MW-10</t>
  </si>
  <si>
    <t>Warranty:</t>
  </si>
  <si>
    <t>Three (3)-year warranty, Exchange replacement</t>
  </si>
  <si>
    <t>3-year warranty]</t>
  </si>
  <si>
    <t>3-year warranty</t>
  </si>
  <si>
    <t>3-year warranty*</t>
  </si>
  <si>
    <t>Monitors, Touchscreen - Configuration Breakdown and Comparison</t>
  </si>
  <si>
    <t>*ThinkVision T24t/23.8"</t>
  </si>
  <si>
    <t>MT300</t>
  </si>
  <si>
    <t>MT-1</t>
  </si>
  <si>
    <t>Touchscreen Monitor</t>
  </si>
  <si>
    <t>MT-2</t>
  </si>
  <si>
    <t>LED-backlit LCD monitor - 24" - touchscreen</t>
  </si>
  <si>
    <t>MT-3</t>
  </si>
  <si>
    <t>MT-4</t>
  </si>
  <si>
    <t>MT-5</t>
  </si>
  <si>
    <t>MT-6</t>
  </si>
  <si>
    <t>178° horizontal, 178° vertical</t>
  </si>
  <si>
    <t>MT-7</t>
  </si>
  <si>
    <t>DisplayPort, USB-C</t>
  </si>
  <si>
    <t>MT-8</t>
  </si>
  <si>
    <t>1 x USB-C cable - 6 ft &amp; 1 Display Port Cable</t>
  </si>
  <si>
    <t>MT-9</t>
  </si>
  <si>
    <t>Height, tilt</t>
  </si>
  <si>
    <t>MT-10</t>
  </si>
  <si>
    <t>3 years*</t>
  </si>
  <si>
    <t>Monitors, Curved - Configuration Breakdown and Comparison</t>
  </si>
  <si>
    <t xml:space="preserve">ThinkVision T34w-20 34-inch Curved 21:9 </t>
  </si>
  <si>
    <t xml:space="preserve">*ThinkVision P34w-20 34inch Curved </t>
  </si>
  <si>
    <t>ThinkVision 34" Curved WQHD</t>
  </si>
  <si>
    <t>MC300</t>
  </si>
  <si>
    <t>MC301</t>
  </si>
  <si>
    <t>MC302</t>
  </si>
  <si>
    <t>MC-1</t>
  </si>
  <si>
    <t>Shall meet/include the following:
• LED</t>
  </si>
  <si>
    <t>LED-backlit LCD monitor - 34"</t>
  </si>
  <si>
    <t>MC-2</t>
  </si>
  <si>
    <t>21.5" diagonal or larger</t>
  </si>
  <si>
    <t>WLED - 34"</t>
  </si>
  <si>
    <t>MC-3</t>
  </si>
  <si>
    <t>16:9, 16:10, or wider</t>
  </si>
  <si>
    <t>MC-4</t>
  </si>
  <si>
    <t>UWQHD 3440 x 1440</t>
  </si>
  <si>
    <t>3440x1440</t>
  </si>
  <si>
    <t>MC-5</t>
  </si>
  <si>
    <t>MC-6</t>
  </si>
  <si>
    <t>MC-7</t>
  </si>
  <si>
    <t>HDMI, DisplayPort, or USB-C</t>
  </si>
  <si>
    <t>3x USB 3.2 Type-A Gen 1, 1x USB 3.2 Type-C Gen 1</t>
  </si>
  <si>
    <t>4x USB 3.2 Gen 1 (1x USBC 1.2)</t>
  </si>
  <si>
    <t>MC-8</t>
  </si>
  <si>
    <t>Included cables: DP cable, USB Type-C to Type-C cable, USB Type-C to Type-A</t>
  </si>
  <si>
    <t>Included cables: DP cable, USB Type-C Gen2 cable, USB Type-C to Type-A cable</t>
  </si>
  <si>
    <t>1x HDMI® 1.4, 1x DP 1.2, 1x DP Out, 1x USB-C® 3.2 Gen 1</t>
  </si>
  <si>
    <t>MC-9</t>
  </si>
  <si>
    <t>Stand w/adjustable vertical height and tilt.</t>
  </si>
  <si>
    <t>Height, swivel, tilt</t>
  </si>
  <si>
    <t>MC-10</t>
  </si>
  <si>
    <t>3 years</t>
  </si>
  <si>
    <t>DP113</t>
  </si>
  <si>
    <t>DS - ThinkCentre M70Q Tiny</t>
  </si>
  <si>
    <t>DS - ThinkCentre M80Q Tiny</t>
  </si>
  <si>
    <t>DS - ThinkCentre M70s SFF Desktop</t>
  </si>
  <si>
    <t>DS - ThinkCentre M80s SFF Desktop*</t>
  </si>
  <si>
    <t>DS - ThinkCentre M90Q</t>
  </si>
  <si>
    <t>DS - ThinkCentre M70q Tiny Desktop</t>
  </si>
  <si>
    <t>DS - ThinkCentre M80q Tiny Desktop</t>
  </si>
  <si>
    <t>DS - ThinkCentre M70s Desktop</t>
  </si>
  <si>
    <t>DS - ThinkCentre M80s Desktop</t>
  </si>
  <si>
    <t>DS - ThinkCentre M90q Tiny Desktop*</t>
  </si>
  <si>
    <t>DP104</t>
  </si>
  <si>
    <t>DP105</t>
  </si>
  <si>
    <t>DP107</t>
  </si>
  <si>
    <r>
      <t xml:space="preserve">Attachment A1 - Contract Pricing, Desktops </t>
    </r>
    <r>
      <rPr>
        <b/>
        <i/>
        <sz val="14"/>
        <color rgb="FFC00000"/>
        <rFont val="Arial"/>
        <family val="2"/>
      </rPr>
      <t>*Supplement 9 dated 9/18/2023*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</si>
</sst>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0.00_)"/>
    <numFmt numFmtId="165" formatCode="&quot;$&quot;#,##0.00"/>
  </numFmts>
  <fonts count="42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8"/>
      <name val="MS Sans Serif"/>
    </font>
    <font>
      <b/>
      <i/>
      <sz val="16"/>
      <name val="Helv"/>
    </font>
    <font>
      <sz val="14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3"/>
      <name val="Arial"/>
      <family val="2"/>
    </font>
    <font>
      <b/>
      <sz val="14"/>
      <color theme="1"/>
      <name val="Arial"/>
      <family val="2"/>
    </font>
    <font>
      <b/>
      <u/>
      <sz val="16"/>
      <color theme="1"/>
      <name val="Arial"/>
      <family val="2"/>
    </font>
    <font>
      <sz val="8"/>
      <name val="Arial"/>
      <family val="2"/>
    </font>
    <font>
      <i/>
      <sz val="16"/>
      <color theme="1"/>
      <name val="Arial"/>
      <family val="2"/>
    </font>
    <font>
      <u/>
      <sz val="14"/>
      <color theme="10"/>
      <name val="Arial"/>
      <family val="2"/>
    </font>
    <font>
      <b/>
      <u/>
      <sz val="18"/>
      <color theme="1"/>
      <name val="Arial"/>
      <family val="2"/>
    </font>
    <font>
      <b/>
      <i/>
      <sz val="12"/>
      <color rgb="FFC00000"/>
      <name val="Arial"/>
      <family val="2"/>
    </font>
    <font>
      <b/>
      <i/>
      <sz val="14"/>
      <color rgb="FFC00000"/>
      <name val="Arial"/>
      <family val="2"/>
    </font>
    <font>
      <sz val="11"/>
      <name val="Calibri"/>
      <family val="2"/>
    </font>
    <font>
      <sz val="11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strike/>
      <sz val="12"/>
      <name val="Arial"/>
      <family val="2"/>
    </font>
    <font>
      <sz val="12"/>
      <color rgb="FFFF0000"/>
      <name val="Arial"/>
      <family val="2"/>
    </font>
    <font>
      <sz val="11"/>
      <color rgb="FFFF0000"/>
      <name val="Calibri"/>
      <family val="2"/>
    </font>
    <font>
      <sz val="14"/>
      <color rgb="FFFF0000"/>
      <name val="Lato-Bold"/>
    </font>
    <font>
      <sz val="10"/>
      <color rgb="FFFF0000"/>
      <name val="Arial"/>
      <family val="2"/>
    </font>
    <font>
      <strike/>
      <sz val="12"/>
      <color theme="1"/>
      <name val="Arial"/>
      <family val="2"/>
    </font>
    <font>
      <strike/>
      <sz val="12"/>
      <color rgb="FFC00000"/>
      <name val="Arial"/>
      <family val="2"/>
    </font>
    <font>
      <sz val="12"/>
      <color rgb="FFC00000"/>
      <name val="Arial"/>
      <family val="2"/>
    </font>
    <font>
      <sz val="11"/>
      <color rgb="FFC00000"/>
      <name val="Arial"/>
      <family val="2"/>
    </font>
    <font>
      <b/>
      <u/>
      <sz val="12"/>
      <color theme="1"/>
      <name val="Arial"/>
      <family val="2"/>
    </font>
    <font>
      <i/>
      <sz val="12"/>
      <color theme="1"/>
      <name val="Arial"/>
      <family val="2"/>
    </font>
    <font>
      <b/>
      <sz val="10"/>
      <color rgb="FFC00000"/>
      <name val="Arial"/>
      <family val="2"/>
    </font>
    <font>
      <b/>
      <i/>
      <strike/>
      <sz val="12"/>
      <color rgb="FFC00000"/>
      <name val="Arial"/>
      <family val="2"/>
    </font>
    <font>
      <b/>
      <i/>
      <sz val="10"/>
      <color rgb="FFC00000"/>
      <name val="Arial"/>
      <family val="2"/>
    </font>
    <font>
      <b/>
      <i/>
      <sz val="11"/>
      <color rgb="FFC00000"/>
      <name val="Calibri"/>
      <family val="2"/>
    </font>
    <font>
      <b/>
      <i/>
      <sz val="11"/>
      <color rgb="FFC00000"/>
      <name val="Arial"/>
      <family val="2"/>
    </font>
    <font>
      <b/>
      <i/>
      <sz val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44" fontId="2" fillId="0" borderId="0" applyFont="0" applyFill="0" applyBorder="0" applyAlignment="0" applyProtection="0"/>
    <xf numFmtId="38" fontId="6" fillId="2" borderId="0" applyNumberFormat="0" applyBorder="0" applyAlignment="0" applyProtection="0"/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10" fontId="6" fillId="3" borderId="3" applyNumberFormat="0" applyBorder="0" applyAlignment="0" applyProtection="0"/>
    <xf numFmtId="0" fontId="7" fillId="0" borderId="0" applyNumberFormat="0" applyFill="0" applyBorder="0" applyProtection="0"/>
    <xf numFmtId="164" fontId="8" fillId="0" borderId="0"/>
    <xf numFmtId="10" fontId="2" fillId="0" borderId="0" applyFont="0" applyFill="0" applyBorder="0" applyAlignment="0" applyProtection="0"/>
    <xf numFmtId="0" fontId="12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" fillId="0" borderId="0"/>
  </cellStyleXfs>
  <cellXfs count="215">
    <xf numFmtId="0" fontId="0" fillId="0" borderId="0" xfId="0"/>
    <xf numFmtId="0" fontId="4" fillId="0" borderId="7" xfId="0" applyFont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/>
    <xf numFmtId="0" fontId="4" fillId="0" borderId="3" xfId="0" applyFont="1" applyBorder="1" applyAlignment="1">
      <alignment horizontal="center" vertical="center" wrapText="1"/>
    </xf>
    <xf numFmtId="7" fontId="4" fillId="0" borderId="6" xfId="2" applyNumberFormat="1" applyFont="1" applyFill="1" applyBorder="1" applyAlignment="1" applyProtection="1">
      <alignment horizontal="center" vertical="center" wrapText="1"/>
    </xf>
    <xf numFmtId="9" fontId="4" fillId="0" borderId="6" xfId="0" applyNumberFormat="1" applyFont="1" applyBorder="1" applyAlignment="1">
      <alignment horizontal="center" vertical="center" wrapText="1"/>
    </xf>
    <xf numFmtId="165" fontId="4" fillId="0" borderId="6" xfId="0" applyNumberFormat="1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0" fillId="4" borderId="6" xfId="0" applyFont="1" applyFill="1" applyBorder="1" applyAlignment="1">
      <alignment horizontal="center" vertical="center" wrapText="1"/>
    </xf>
    <xf numFmtId="0" fontId="3" fillId="2" borderId="9" xfId="12" applyFont="1" applyFill="1" applyBorder="1" applyAlignment="1">
      <alignment horizontal="center" vertical="center" wrapText="1"/>
    </xf>
    <xf numFmtId="0" fontId="4" fillId="5" borderId="9" xfId="12" applyFont="1" applyFill="1" applyBorder="1" applyAlignment="1">
      <alignment horizontal="center" vertical="center" wrapText="1"/>
    </xf>
    <xf numFmtId="0" fontId="4" fillId="5" borderId="9" xfId="12" applyFont="1" applyFill="1" applyBorder="1" applyAlignment="1">
      <alignment horizontal="left" vertical="center" wrapText="1"/>
    </xf>
    <xf numFmtId="0" fontId="4" fillId="5" borderId="6" xfId="12" applyFont="1" applyFill="1" applyBorder="1" applyAlignment="1">
      <alignment horizontal="center" vertical="center" wrapText="1"/>
    </xf>
    <xf numFmtId="0" fontId="4" fillId="5" borderId="6" xfId="12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4" fillId="5" borderId="9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7" fontId="4" fillId="0" borderId="3" xfId="2" applyNumberFormat="1" applyFont="1" applyFill="1" applyBorder="1" applyAlignment="1" applyProtection="1">
      <alignment horizontal="center" vertical="center" wrapText="1"/>
    </xf>
    <xf numFmtId="0" fontId="4" fillId="5" borderId="9" xfId="0" applyFont="1" applyFill="1" applyBorder="1" applyAlignment="1">
      <alignment horizontal="left" vertical="center" wrapText="1"/>
    </xf>
    <xf numFmtId="0" fontId="4" fillId="0" borderId="6" xfId="2" applyNumberFormat="1" applyFont="1" applyFill="1" applyBorder="1" applyAlignment="1" applyProtection="1">
      <alignment horizontal="center" vertical="center" wrapText="1"/>
    </xf>
    <xf numFmtId="0" fontId="4" fillId="5" borderId="3" xfId="12" applyFont="1" applyFill="1" applyBorder="1" applyAlignment="1">
      <alignment horizontal="center" vertical="center" wrapText="1"/>
    </xf>
    <xf numFmtId="0" fontId="4" fillId="5" borderId="3" xfId="12" applyFont="1" applyFill="1" applyBorder="1" applyAlignment="1">
      <alignment horizontal="left" vertical="center" wrapText="1"/>
    </xf>
    <xf numFmtId="0" fontId="3" fillId="0" borderId="9" xfId="12" applyFont="1" applyBorder="1" applyAlignment="1">
      <alignment horizontal="center" vertical="center" wrapText="1"/>
    </xf>
    <xf numFmtId="0" fontId="4" fillId="0" borderId="9" xfId="12" applyFont="1" applyBorder="1" applyAlignment="1">
      <alignment horizontal="center" vertical="center" wrapText="1"/>
    </xf>
    <xf numFmtId="0" fontId="4" fillId="0" borderId="3" xfId="12" applyFont="1" applyBorder="1" applyAlignment="1">
      <alignment horizontal="center" vertical="center" wrapText="1"/>
    </xf>
    <xf numFmtId="0" fontId="19" fillId="0" borderId="0" xfId="0" applyFont="1"/>
    <xf numFmtId="165" fontId="4" fillId="0" borderId="9" xfId="0" applyNumberFormat="1" applyFont="1" applyBorder="1" applyAlignment="1">
      <alignment horizontal="center" vertical="center" wrapText="1"/>
    </xf>
    <xf numFmtId="9" fontId="4" fillId="0" borderId="9" xfId="0" applyNumberFormat="1" applyFont="1" applyBorder="1" applyAlignment="1">
      <alignment horizontal="center" vertical="center" wrapText="1"/>
    </xf>
    <xf numFmtId="7" fontId="4" fillId="0" borderId="9" xfId="2" applyNumberFormat="1" applyFont="1" applyFill="1" applyBorder="1" applyAlignment="1" applyProtection="1">
      <alignment horizontal="center" vertical="center" wrapText="1"/>
    </xf>
    <xf numFmtId="0" fontId="21" fillId="0" borderId="13" xfId="0" applyFont="1" applyBorder="1" applyAlignment="1">
      <alignment wrapText="1"/>
    </xf>
    <xf numFmtId="0" fontId="1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2" borderId="6" xfId="12" applyFont="1" applyFill="1" applyBorder="1" applyAlignment="1">
      <alignment horizontal="center" vertical="center" wrapText="1"/>
    </xf>
    <xf numFmtId="0" fontId="3" fillId="2" borderId="2" xfId="12" applyFont="1" applyFill="1" applyBorder="1" applyAlignment="1">
      <alignment horizontal="center" vertical="center" wrapText="1"/>
    </xf>
    <xf numFmtId="0" fontId="3" fillId="2" borderId="7" xfId="12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25" fillId="0" borderId="0" xfId="0" applyFont="1"/>
    <xf numFmtId="20" fontId="4" fillId="0" borderId="3" xfId="12" applyNumberFormat="1" applyFont="1" applyBorder="1" applyAlignment="1">
      <alignment horizontal="center" vertical="center" wrapText="1"/>
    </xf>
    <xf numFmtId="46" fontId="4" fillId="0" borderId="3" xfId="12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0" fontId="26" fillId="8" borderId="3" xfId="0" applyFont="1" applyFill="1" applyBorder="1" applyAlignment="1">
      <alignment horizontal="center" vertical="center" wrapText="1"/>
    </xf>
    <xf numFmtId="0" fontId="26" fillId="7" borderId="3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165" fontId="4" fillId="0" borderId="18" xfId="0" applyNumberFormat="1" applyFont="1" applyBorder="1" applyAlignment="1">
      <alignment horizontal="center" vertical="center" wrapText="1"/>
    </xf>
    <xf numFmtId="0" fontId="4" fillId="0" borderId="9" xfId="2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7" fillId="0" borderId="13" xfId="0" applyFont="1" applyBorder="1" applyAlignment="1">
      <alignment wrapText="1"/>
    </xf>
    <xf numFmtId="0" fontId="29" fillId="0" borderId="0" xfId="0" applyFont="1"/>
    <xf numFmtId="0" fontId="27" fillId="0" borderId="0" xfId="0" applyFont="1" applyAlignment="1">
      <alignment wrapText="1"/>
    </xf>
    <xf numFmtId="0" fontId="4" fillId="0" borderId="6" xfId="12" applyFont="1" applyBorder="1" applyAlignment="1">
      <alignment horizontal="center" vertical="center" wrapText="1"/>
    </xf>
    <xf numFmtId="0" fontId="28" fillId="8" borderId="4" xfId="0" applyFont="1" applyFill="1" applyBorder="1" applyAlignment="1">
      <alignment horizont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left" vertical="center" wrapText="1"/>
    </xf>
    <xf numFmtId="165" fontId="31" fillId="0" borderId="3" xfId="0" applyNumberFormat="1" applyFont="1" applyBorder="1" applyAlignment="1">
      <alignment horizontal="center" vertical="center" wrapText="1"/>
    </xf>
    <xf numFmtId="9" fontId="31" fillId="0" borderId="3" xfId="0" applyNumberFormat="1" applyFont="1" applyBorder="1" applyAlignment="1">
      <alignment horizontal="center" vertical="center" wrapText="1"/>
    </xf>
    <xf numFmtId="7" fontId="31" fillId="0" borderId="3" xfId="2" applyNumberFormat="1" applyFont="1" applyFill="1" applyBorder="1" applyAlignment="1" applyProtection="1">
      <alignment horizontal="center" vertical="center" wrapText="1"/>
    </xf>
    <xf numFmtId="0" fontId="31" fillId="0" borderId="0" xfId="0" applyFont="1"/>
    <xf numFmtId="0" fontId="32" fillId="0" borderId="3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left" vertical="center" wrapText="1"/>
    </xf>
    <xf numFmtId="165" fontId="32" fillId="0" borderId="3" xfId="0" applyNumberFormat="1" applyFont="1" applyBorder="1" applyAlignment="1">
      <alignment horizontal="center" vertical="center" wrapText="1"/>
    </xf>
    <xf numFmtId="9" fontId="32" fillId="0" borderId="3" xfId="0" applyNumberFormat="1" applyFont="1" applyBorder="1" applyAlignment="1">
      <alignment horizontal="center" vertical="center" wrapText="1"/>
    </xf>
    <xf numFmtId="7" fontId="32" fillId="0" borderId="3" xfId="2" applyNumberFormat="1" applyFont="1" applyFill="1" applyBorder="1" applyAlignment="1" applyProtection="1">
      <alignment horizontal="center" vertical="center" wrapText="1"/>
    </xf>
    <xf numFmtId="0" fontId="32" fillId="0" borderId="0" xfId="0" applyFont="1"/>
    <xf numFmtId="7" fontId="32" fillId="0" borderId="3" xfId="2" applyNumberFormat="1" applyFont="1" applyBorder="1" applyAlignment="1">
      <alignment horizontal="center" vertical="center" wrapText="1"/>
    </xf>
    <xf numFmtId="0" fontId="32" fillId="7" borderId="3" xfId="0" applyFont="1" applyFill="1" applyBorder="1" applyAlignment="1">
      <alignment horizontal="center" vertical="center" wrapText="1"/>
    </xf>
    <xf numFmtId="0" fontId="24" fillId="7" borderId="3" xfId="0" applyFont="1" applyFill="1" applyBorder="1" applyAlignment="1">
      <alignment horizontal="left" vertical="center" wrapText="1"/>
    </xf>
    <xf numFmtId="0" fontId="24" fillId="7" borderId="3" xfId="0" applyFont="1" applyFill="1" applyBorder="1" applyAlignment="1">
      <alignment horizontal="center" vertical="center" wrapText="1"/>
    </xf>
    <xf numFmtId="165" fontId="24" fillId="7" borderId="3" xfId="0" applyNumberFormat="1" applyFont="1" applyFill="1" applyBorder="1" applyAlignment="1">
      <alignment horizontal="center" vertical="center" wrapText="1"/>
    </xf>
    <xf numFmtId="9" fontId="32" fillId="7" borderId="3" xfId="0" applyNumberFormat="1" applyFont="1" applyFill="1" applyBorder="1" applyAlignment="1">
      <alignment horizontal="center" vertical="center" wrapText="1"/>
    </xf>
    <xf numFmtId="7" fontId="32" fillId="7" borderId="3" xfId="2" applyNumberFormat="1" applyFont="1" applyFill="1" applyBorder="1" applyAlignment="1" applyProtection="1">
      <alignment horizontal="center" vertical="center" wrapText="1"/>
    </xf>
    <xf numFmtId="7" fontId="24" fillId="7" borderId="3" xfId="2" applyNumberFormat="1" applyFont="1" applyFill="1" applyBorder="1" applyAlignment="1" applyProtection="1">
      <alignment horizontal="center" vertical="center" wrapText="1"/>
    </xf>
    <xf numFmtId="0" fontId="30" fillId="7" borderId="0" xfId="0" applyFont="1" applyFill="1"/>
    <xf numFmtId="9" fontId="26" fillId="7" borderId="3" xfId="0" applyNumberFormat="1" applyFont="1" applyFill="1" applyBorder="1" applyAlignment="1">
      <alignment horizontal="center" vertical="center" wrapText="1"/>
    </xf>
    <xf numFmtId="7" fontId="26" fillId="7" borderId="3" xfId="2" applyNumberFormat="1" applyFont="1" applyFill="1" applyBorder="1" applyAlignment="1" applyProtection="1">
      <alignment horizontal="center" vertical="center" wrapText="1"/>
    </xf>
    <xf numFmtId="0" fontId="24" fillId="7" borderId="0" xfId="0" applyFont="1" applyFill="1"/>
    <xf numFmtId="0" fontId="32" fillId="8" borderId="3" xfId="0" applyFont="1" applyFill="1" applyBorder="1" applyAlignment="1">
      <alignment horizontal="center" vertical="center" wrapText="1"/>
    </xf>
    <xf numFmtId="0" fontId="32" fillId="8" borderId="3" xfId="0" applyFont="1" applyFill="1" applyBorder="1" applyAlignment="1">
      <alignment horizontal="left" vertical="center" wrapText="1"/>
    </xf>
    <xf numFmtId="165" fontId="32" fillId="8" borderId="3" xfId="0" applyNumberFormat="1" applyFont="1" applyFill="1" applyBorder="1" applyAlignment="1">
      <alignment horizontal="center" vertical="center" wrapText="1"/>
    </xf>
    <xf numFmtId="9" fontId="32" fillId="8" borderId="3" xfId="0" applyNumberFormat="1" applyFont="1" applyFill="1" applyBorder="1" applyAlignment="1">
      <alignment horizontal="center" vertical="center" wrapText="1"/>
    </xf>
    <xf numFmtId="7" fontId="32" fillId="8" borderId="3" xfId="2" applyNumberFormat="1" applyFont="1" applyFill="1" applyBorder="1" applyAlignment="1" applyProtection="1">
      <alignment horizontal="center" vertical="center" wrapText="1"/>
    </xf>
    <xf numFmtId="7" fontId="32" fillId="8" borderId="3" xfId="2" applyNumberFormat="1" applyFont="1" applyFill="1" applyBorder="1" applyAlignment="1">
      <alignment horizontal="center" vertical="center" wrapText="1"/>
    </xf>
    <xf numFmtId="0" fontId="32" fillId="8" borderId="0" xfId="0" applyFont="1" applyFill="1"/>
    <xf numFmtId="0" fontId="24" fillId="8" borderId="3" xfId="0" applyFont="1" applyFill="1" applyBorder="1" applyAlignment="1">
      <alignment horizontal="left" vertical="center" wrapText="1"/>
    </xf>
    <xf numFmtId="0" fontId="24" fillId="8" borderId="3" xfId="0" applyFont="1" applyFill="1" applyBorder="1" applyAlignment="1">
      <alignment horizontal="center" vertical="center" wrapText="1"/>
    </xf>
    <xf numFmtId="165" fontId="24" fillId="8" borderId="3" xfId="0" applyNumberFormat="1" applyFont="1" applyFill="1" applyBorder="1" applyAlignment="1">
      <alignment horizontal="center" vertical="center" wrapText="1"/>
    </xf>
    <xf numFmtId="7" fontId="24" fillId="8" borderId="3" xfId="2" applyNumberFormat="1" applyFont="1" applyFill="1" applyBorder="1" applyAlignment="1" applyProtection="1">
      <alignment horizontal="center" vertical="center" wrapText="1"/>
    </xf>
    <xf numFmtId="0" fontId="30" fillId="8" borderId="0" xfId="0" applyFont="1" applyFill="1"/>
    <xf numFmtId="9" fontId="26" fillId="8" borderId="3" xfId="0" applyNumberFormat="1" applyFont="1" applyFill="1" applyBorder="1" applyAlignment="1">
      <alignment horizontal="center" vertical="center" wrapText="1"/>
    </xf>
    <xf numFmtId="7" fontId="26" fillId="8" borderId="3" xfId="2" applyNumberFormat="1" applyFont="1" applyFill="1" applyBorder="1" applyAlignment="1" applyProtection="1">
      <alignment horizontal="center" vertical="center" wrapText="1"/>
    </xf>
    <xf numFmtId="0" fontId="24" fillId="8" borderId="0" xfId="0" applyFont="1" applyFill="1"/>
    <xf numFmtId="0" fontId="32" fillId="7" borderId="3" xfId="0" applyFont="1" applyFill="1" applyBorder="1" applyAlignment="1">
      <alignment horizontal="left" vertical="center" wrapText="1"/>
    </xf>
    <xf numFmtId="165" fontId="32" fillId="7" borderId="3" xfId="0" applyNumberFormat="1" applyFont="1" applyFill="1" applyBorder="1" applyAlignment="1">
      <alignment horizontal="center" vertical="center" wrapText="1"/>
    </xf>
    <xf numFmtId="7" fontId="32" fillId="7" borderId="3" xfId="2" applyNumberFormat="1" applyFont="1" applyFill="1" applyBorder="1" applyAlignment="1">
      <alignment horizontal="center" vertical="center" wrapText="1"/>
    </xf>
    <xf numFmtId="0" fontId="32" fillId="7" borderId="0" xfId="0" applyFont="1" applyFill="1"/>
    <xf numFmtId="0" fontId="4" fillId="0" borderId="0" xfId="12" applyFont="1" applyAlignment="1">
      <alignment vertical="center" wrapText="1"/>
    </xf>
    <xf numFmtId="0" fontId="33" fillId="0" borderId="0" xfId="0" applyFont="1"/>
    <xf numFmtId="0" fontId="33" fillId="8" borderId="0" xfId="0" applyFont="1" applyFill="1"/>
    <xf numFmtId="0" fontId="33" fillId="7" borderId="0" xfId="0" applyFont="1" applyFill="1"/>
    <xf numFmtId="0" fontId="32" fillId="0" borderId="18" xfId="0" applyFont="1" applyBorder="1" applyAlignment="1">
      <alignment horizontal="center" vertical="center" wrapText="1"/>
    </xf>
    <xf numFmtId="7" fontId="32" fillId="0" borderId="6" xfId="2" applyNumberFormat="1" applyFont="1" applyFill="1" applyBorder="1" applyAlignment="1" applyProtection="1">
      <alignment horizontal="center" vertical="center" wrapText="1"/>
    </xf>
    <xf numFmtId="7" fontId="32" fillId="7" borderId="9" xfId="2" applyNumberFormat="1" applyFont="1" applyFill="1" applyBorder="1" applyAlignment="1" applyProtection="1">
      <alignment horizontal="center" vertical="center" wrapText="1"/>
    </xf>
    <xf numFmtId="0" fontId="33" fillId="7" borderId="3" xfId="0" applyFont="1" applyFill="1" applyBorder="1"/>
    <xf numFmtId="7" fontId="32" fillId="8" borderId="9" xfId="2" applyNumberFormat="1" applyFont="1" applyFill="1" applyBorder="1" applyAlignment="1" applyProtection="1">
      <alignment horizontal="center" vertical="center" wrapText="1"/>
    </xf>
    <xf numFmtId="0" fontId="33" fillId="8" borderId="3" xfId="0" applyFont="1" applyFill="1" applyBorder="1"/>
    <xf numFmtId="9" fontId="32" fillId="0" borderId="6" xfId="0" applyNumberFormat="1" applyFont="1" applyBorder="1" applyAlignment="1">
      <alignment horizontal="center" vertical="center" wrapText="1"/>
    </xf>
    <xf numFmtId="9" fontId="32" fillId="0" borderId="18" xfId="0" applyNumberFormat="1" applyFont="1" applyBorder="1" applyAlignment="1">
      <alignment horizontal="center" vertical="center" wrapText="1"/>
    </xf>
    <xf numFmtId="0" fontId="32" fillId="7" borderId="3" xfId="0" applyFont="1" applyFill="1" applyBorder="1" applyAlignment="1">
      <alignment horizontal="center" wrapText="1"/>
    </xf>
    <xf numFmtId="8" fontId="32" fillId="7" borderId="3" xfId="0" applyNumberFormat="1" applyFont="1" applyFill="1" applyBorder="1" applyAlignment="1">
      <alignment horizontal="center" wrapText="1"/>
    </xf>
    <xf numFmtId="0" fontId="32" fillId="8" borderId="3" xfId="0" applyFont="1" applyFill="1" applyBorder="1" applyAlignment="1">
      <alignment horizontal="center" wrapText="1"/>
    </xf>
    <xf numFmtId="8" fontId="32" fillId="8" borderId="3" xfId="0" applyNumberFormat="1" applyFont="1" applyFill="1" applyBorder="1" applyAlignment="1">
      <alignment horizontal="center" wrapText="1"/>
    </xf>
    <xf numFmtId="0" fontId="32" fillId="7" borderId="3" xfId="2" applyNumberFormat="1" applyFont="1" applyFill="1" applyBorder="1" applyAlignment="1" applyProtection="1">
      <alignment horizontal="center" vertical="center" wrapText="1"/>
    </xf>
    <xf numFmtId="0" fontId="32" fillId="8" borderId="3" xfId="2" applyNumberFormat="1" applyFont="1" applyFill="1" applyBorder="1" applyAlignment="1" applyProtection="1">
      <alignment horizontal="center" vertical="center" wrapText="1"/>
    </xf>
    <xf numFmtId="0" fontId="32" fillId="0" borderId="3" xfId="12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8" xfId="0" applyFont="1" applyBorder="1" applyAlignment="1">
      <alignment horizontal="left" vertical="center" wrapText="1"/>
    </xf>
    <xf numFmtId="0" fontId="32" fillId="0" borderId="18" xfId="0" applyFont="1" applyBorder="1" applyAlignment="1">
      <alignment horizontal="left" vertical="center" wrapText="1"/>
    </xf>
    <xf numFmtId="0" fontId="32" fillId="7" borderId="3" xfId="11" applyFont="1" applyFill="1" applyBorder="1" applyAlignment="1">
      <alignment horizontal="left" wrapText="1"/>
    </xf>
    <xf numFmtId="0" fontId="32" fillId="8" borderId="3" xfId="11" applyFont="1" applyFill="1" applyBorder="1" applyAlignment="1">
      <alignment horizontal="left" wrapText="1"/>
    </xf>
    <xf numFmtId="0" fontId="32" fillId="0" borderId="3" xfId="2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3" fillId="2" borderId="3" xfId="12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9" fontId="4" fillId="0" borderId="3" xfId="0" applyNumberFormat="1" applyFont="1" applyBorder="1" applyAlignment="1">
      <alignment horizontal="center" vertical="center" wrapText="1"/>
    </xf>
    <xf numFmtId="0" fontId="4" fillId="0" borderId="3" xfId="2" applyNumberFormat="1" applyFont="1" applyFill="1" applyBorder="1" applyAlignment="1" applyProtection="1">
      <alignment horizontal="center" vertical="center" wrapText="1"/>
    </xf>
    <xf numFmtId="0" fontId="31" fillId="0" borderId="3" xfId="2" applyNumberFormat="1" applyFont="1" applyFill="1" applyBorder="1" applyAlignment="1" applyProtection="1">
      <alignment horizontal="center" vertical="center" wrapText="1"/>
    </xf>
    <xf numFmtId="0" fontId="32" fillId="0" borderId="3" xfId="0" applyFont="1" applyBorder="1" applyAlignment="1">
      <alignment horizontal="left"/>
    </xf>
    <xf numFmtId="0" fontId="32" fillId="0" borderId="3" xfId="0" applyFont="1" applyBorder="1" applyAlignment="1">
      <alignment horizontal="center" wrapText="1"/>
    </xf>
    <xf numFmtId="8" fontId="32" fillId="0" borderId="3" xfId="0" applyNumberFormat="1" applyFont="1" applyBorder="1" applyAlignment="1">
      <alignment horizontal="center" wrapText="1"/>
    </xf>
    <xf numFmtId="9" fontId="32" fillId="0" borderId="3" xfId="0" applyNumberFormat="1" applyFont="1" applyBorder="1" applyAlignment="1">
      <alignment horizontal="center" wrapText="1"/>
    </xf>
    <xf numFmtId="0" fontId="26" fillId="0" borderId="7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32" fillId="0" borderId="3" xfId="11" applyFont="1" applyFill="1" applyBorder="1" applyAlignment="1">
      <alignment horizontal="left" wrapText="1"/>
    </xf>
    <xf numFmtId="0" fontId="36" fillId="0" borderId="3" xfId="0" applyFont="1" applyBorder="1" applyAlignment="1">
      <alignment horizontal="center" vertical="center"/>
    </xf>
    <xf numFmtId="7" fontId="24" fillId="0" borderId="3" xfId="2" applyNumberFormat="1" applyFont="1" applyFill="1" applyBorder="1" applyAlignment="1" applyProtection="1">
      <alignment horizontal="center" vertical="center" wrapText="1"/>
    </xf>
    <xf numFmtId="0" fontId="24" fillId="0" borderId="3" xfId="2" applyNumberFormat="1" applyFont="1" applyFill="1" applyBorder="1" applyAlignment="1" applyProtection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horizontal="center" vertical="center" wrapText="1"/>
    </xf>
    <xf numFmtId="0" fontId="24" fillId="0" borderId="0" xfId="0" applyFont="1"/>
    <xf numFmtId="0" fontId="26" fillId="0" borderId="0" xfId="0" applyFont="1"/>
    <xf numFmtId="0" fontId="1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 wrapText="1"/>
    </xf>
    <xf numFmtId="7" fontId="31" fillId="0" borderId="6" xfId="2" applyNumberFormat="1" applyFont="1" applyFill="1" applyBorder="1" applyAlignment="1" applyProtection="1">
      <alignment horizontal="center" vertical="center" wrapText="1"/>
    </xf>
    <xf numFmtId="0" fontId="31" fillId="0" borderId="6" xfId="2" applyNumberFormat="1" applyFont="1" applyFill="1" applyBorder="1" applyAlignment="1" applyProtection="1">
      <alignment horizontal="center" vertical="center" wrapText="1"/>
    </xf>
    <xf numFmtId="0" fontId="32" fillId="7" borderId="18" xfId="0" applyFont="1" applyFill="1" applyBorder="1" applyAlignment="1">
      <alignment horizontal="left" vertical="center" wrapText="1"/>
    </xf>
    <xf numFmtId="0" fontId="32" fillId="8" borderId="18" xfId="0" applyFont="1" applyFill="1" applyBorder="1" applyAlignment="1">
      <alignment horizontal="center" vertical="center" wrapText="1"/>
    </xf>
    <xf numFmtId="0" fontId="32" fillId="8" borderId="18" xfId="0" applyFont="1" applyFill="1" applyBorder="1" applyAlignment="1">
      <alignment horizontal="left" vertical="center" wrapText="1"/>
    </xf>
    <xf numFmtId="0" fontId="32" fillId="10" borderId="19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7" fillId="0" borderId="0" xfId="11" applyFont="1" applyFill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8" fillId="6" borderId="0" xfId="0" applyFont="1" applyFill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left" vertical="center" wrapText="1"/>
    </xf>
    <xf numFmtId="0" fontId="34" fillId="0" borderId="1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2" borderId="6" xfId="12" applyFont="1" applyFill="1" applyBorder="1" applyAlignment="1">
      <alignment horizontal="center" vertical="center" wrapText="1"/>
    </xf>
    <xf numFmtId="0" fontId="3" fillId="2" borderId="2" xfId="12" applyFont="1" applyFill="1" applyBorder="1" applyAlignment="1">
      <alignment horizontal="center" vertical="center" wrapText="1"/>
    </xf>
    <xf numFmtId="0" fontId="4" fillId="0" borderId="12" xfId="12" applyFont="1" applyBorder="1" applyAlignment="1">
      <alignment horizontal="left" vertical="center" wrapText="1"/>
    </xf>
    <xf numFmtId="0" fontId="4" fillId="0" borderId="0" xfId="12" applyFont="1" applyAlignment="1">
      <alignment horizontal="left" vertical="center" wrapText="1"/>
    </xf>
    <xf numFmtId="0" fontId="3" fillId="2" borderId="7" xfId="12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/>
    </xf>
    <xf numFmtId="0" fontId="19" fillId="0" borderId="3" xfId="12" applyFont="1" applyBorder="1" applyAlignment="1">
      <alignment horizontal="center" vertical="center" wrapText="1"/>
    </xf>
    <xf numFmtId="20" fontId="19" fillId="0" borderId="3" xfId="12" applyNumberFormat="1" applyFont="1" applyBorder="1" applyAlignment="1">
      <alignment horizontal="center" vertical="center" wrapText="1"/>
    </xf>
    <xf numFmtId="46" fontId="19" fillId="0" borderId="3" xfId="12" applyNumberFormat="1" applyFont="1" applyBorder="1" applyAlignment="1">
      <alignment horizontal="center" vertical="center" wrapText="1"/>
    </xf>
    <xf numFmtId="0" fontId="37" fillId="0" borderId="9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20" fontId="37" fillId="0" borderId="3" xfId="0" applyNumberFormat="1" applyFont="1" applyBorder="1" applyAlignment="1">
      <alignment horizontal="center" vertical="center" wrapText="1"/>
    </xf>
    <xf numFmtId="20" fontId="19" fillId="0" borderId="16" xfId="0" applyNumberFormat="1" applyFont="1" applyBorder="1" applyAlignment="1">
      <alignment horizontal="center" vertical="center" wrapText="1"/>
    </xf>
    <xf numFmtId="46" fontId="37" fillId="0" borderId="3" xfId="0" applyNumberFormat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37" fillId="0" borderId="9" xfId="12" applyFont="1" applyBorder="1" applyAlignment="1">
      <alignment horizontal="center" vertical="center" wrapText="1"/>
    </xf>
    <xf numFmtId="0" fontId="37" fillId="0" borderId="6" xfId="12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/>
    </xf>
    <xf numFmtId="0" fontId="19" fillId="8" borderId="3" xfId="0" applyFont="1" applyFill="1" applyBorder="1" applyAlignment="1">
      <alignment horizontal="center" vertical="center" wrapText="1"/>
    </xf>
    <xf numFmtId="0" fontId="37" fillId="0" borderId="3" xfId="12" applyFont="1" applyBorder="1" applyAlignment="1">
      <alignment horizontal="center" vertical="center" wrapText="1"/>
    </xf>
    <xf numFmtId="0" fontId="39" fillId="8" borderId="3" xfId="0" applyFont="1" applyFill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/>
    </xf>
    <xf numFmtId="0" fontId="19" fillId="9" borderId="3" xfId="0" applyFont="1" applyFill="1" applyBorder="1" applyAlignment="1">
      <alignment horizontal="center" vertical="center" wrapText="1"/>
    </xf>
    <xf numFmtId="0" fontId="19" fillId="8" borderId="3" xfId="11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165" fontId="31" fillId="0" borderId="6" xfId="0" applyNumberFormat="1" applyFont="1" applyBorder="1" applyAlignment="1">
      <alignment horizontal="center" vertical="center" wrapText="1"/>
    </xf>
    <xf numFmtId="9" fontId="31" fillId="0" borderId="6" xfId="0" applyNumberFormat="1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left" vertical="center" wrapText="1"/>
    </xf>
    <xf numFmtId="0" fontId="31" fillId="0" borderId="18" xfId="0" applyFont="1" applyBorder="1" applyAlignment="1">
      <alignment horizontal="center" vertical="center" wrapText="1"/>
    </xf>
    <xf numFmtId="165" fontId="31" fillId="0" borderId="9" xfId="0" applyNumberFormat="1" applyFont="1" applyBorder="1" applyAlignment="1">
      <alignment horizontal="center" vertical="center" wrapText="1"/>
    </xf>
    <xf numFmtId="9" fontId="31" fillId="0" borderId="9" xfId="0" applyNumberFormat="1" applyFont="1" applyBorder="1" applyAlignment="1">
      <alignment horizontal="center" vertical="center" wrapText="1"/>
    </xf>
    <xf numFmtId="7" fontId="31" fillId="0" borderId="9" xfId="2" applyNumberFormat="1" applyFont="1" applyFill="1" applyBorder="1" applyAlignment="1" applyProtection="1">
      <alignment horizontal="center" vertical="center" wrapText="1"/>
    </xf>
    <xf numFmtId="0" fontId="31" fillId="0" borderId="9" xfId="2" applyNumberFormat="1" applyFont="1" applyFill="1" applyBorder="1" applyAlignment="1" applyProtection="1">
      <alignment horizontal="center" vertical="center" wrapText="1"/>
    </xf>
  </cellXfs>
  <cellStyles count="13">
    <cellStyle name="AFE" xfId="1" xr:uid="{00000000-0005-0000-0000-000000000000}"/>
    <cellStyle name="Currency" xfId="2" builtinId="4"/>
    <cellStyle name="Grey" xfId="3" xr:uid="{00000000-0005-0000-0000-000003000000}"/>
    <cellStyle name="Header1" xfId="4" xr:uid="{00000000-0005-0000-0000-000004000000}"/>
    <cellStyle name="Header2" xfId="5" xr:uid="{00000000-0005-0000-0000-000005000000}"/>
    <cellStyle name="Heading 1" xfId="10" builtinId="16" customBuiltin="1"/>
    <cellStyle name="Hyperlink" xfId="11" builtinId="8"/>
    <cellStyle name="Input [yellow]" xfId="6" xr:uid="{00000000-0005-0000-0000-000008000000}"/>
    <cellStyle name="Name" xfId="7" xr:uid="{00000000-0005-0000-0000-000009000000}"/>
    <cellStyle name="Normal" xfId="0" builtinId="0"/>
    <cellStyle name="Normal - Style1" xfId="8" xr:uid="{00000000-0005-0000-0000-00000B000000}"/>
    <cellStyle name="Normal 2" xfId="12" xr:uid="{BE1E0E6D-28B7-4171-A3CA-D2CC61A19A3A}"/>
    <cellStyle name="Percent [2]" xfId="9" xr:uid="{00000000-0005-0000-0000-00000C000000}"/>
  </cellStyles>
  <dxfs count="3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2"/>
        <color rgb="FFC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FFFCC"/>
      <color rgb="FF95B3D7"/>
      <color rgb="FF959F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https://officedepot-my.sharepoint.com/Acquisitions/A%20&amp;%20C%20Section/Contracts%20Management%20Unit%20(CMU)/CMU%20Contracts/70-30%20to%2070-39%20PC%20Goods/PC%20Goods%20-%202022/6-Administration/70-32%20OEM%20Lenovo/70-32%20Office%20Depot/2-Supplements/Supp.%206/Supp.%206%20-%20Attach.%20A1%20-%20Pricing%20(Desktops).xlsx?10F1519A" TargetMode="External"/><Relationship Id="rId1" Type="http://schemas.openxmlformats.org/officeDocument/2006/relationships/externalLinkPath" Target="file:///\\10F1519A\Supp.%206%20-%20Attach.%20A1%20-%20Pricing%20(Desktop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ndard (DS)"/>
      <sheetName val="DS Configuration"/>
      <sheetName val="Power (DP)"/>
      <sheetName val="DP Configuration"/>
      <sheetName val="Workstation (DW)"/>
      <sheetName val="DW Configuration"/>
      <sheetName val="All-In-One (DA)"/>
      <sheetName val="DA Configuration"/>
      <sheetName val="MW Configuration"/>
      <sheetName val="MT Configuration"/>
      <sheetName val="MC Configuration"/>
      <sheetName val="Supp. 6 - Attach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945FE2-7DA4-4BC6-9272-58A94D9DE2FC}" name="Table13" displayName="Table13" ref="A41:N57" totalsRowShown="0" headerRowDxfId="335" headerRowBorderDxfId="334" tableBorderDxfId="333">
  <autoFilter ref="A41:N57" xr:uid="{F4945FE2-7DA4-4BC6-9272-58A94D9DE2FC}"/>
  <tableColumns count="14">
    <tableColumn id="1" xr3:uid="{31918447-348E-4C22-9763-23E06F464550}" name="Contact Line Item # (CLIN) " dataDxfId="332"/>
    <tableColumn id="2" xr3:uid="{BE006DCD-2E47-4962-821D-A5743471FEAC}" name="Commodity Description" dataDxfId="331"/>
    <tableColumn id="3" xr3:uid="{FA4F82E7-40F8-45EB-A457-5301BEF91E34}" name="UNSPSC Code_x000a_(Version 11)" dataDxfId="330"/>
    <tableColumn id="4" xr3:uid="{370EB846-F4FE-46E1-947E-7915797213EE}" name="Manufacturer Part Number (OEM #)" dataDxfId="329"/>
    <tableColumn id="5" xr3:uid="{044C9030-4104-4F05-9A62-C780F33BD41D}" name="Manufacturer (OEM)" dataDxfId="328"/>
    <tableColumn id="6" xr3:uid="{94458883-FD0F-43A6-A675-E473C51D2F33}" name="SKU # / Item #" dataDxfId="327"/>
    <tableColumn id="7" xr3:uid="{97DA1C55-09D4-4B0D-8854-D9BF8A84A68A}" name="Item Description" dataDxfId="326"/>
    <tableColumn id="8" xr3:uid="{3A98F877-8BFA-438E-B4E3-7C394C013CD3}" name="Unit of Measure" dataDxfId="325"/>
    <tableColumn id="9" xr3:uid="{66233082-9108-43AB-8C25-4E6ACA3C4A02}" name="Quantity in _x000a_Unit of Measure" dataDxfId="324"/>
    <tableColumn id="12" xr3:uid="{203D6BEA-0D95-4308-AD90-3F0810AF9764}" name="OEM MSRP / List Price" dataDxfId="323"/>
    <tableColumn id="13" xr3:uid="{CDB3BED2-08FA-41AD-8CAD-C5915023D190}" name="Contract Discount" dataDxfId="322"/>
    <tableColumn id="10" xr3:uid="{4A6A1ECC-D1E0-491C-8C04-2FC8B070CED9}" name="Contract Price" dataDxfId="321" dataCellStyle="Currency">
      <calculatedColumnFormula>Table13[[#This Row],[OEM MSRP / List Price]]*(1-Table13[[#This Row],[Contract Discount]])</calculatedColumnFormula>
    </tableColumn>
    <tableColumn id="14" xr3:uid="{27C00ABB-1C4A-4C9E-AF6F-75D5F652FA97}" name="Non-Core Segment ID" dataDxfId="320" dataCellStyle="Currency"/>
    <tableColumn id="11" xr3:uid="{338BE0FF-5998-4665-9400-ACB32762D303}" name="Product Category" dataDxfId="319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19A21AA-190B-4915-A7A7-831A3AF3A6FE}" name="Table134" displayName="Table134" ref="A59:N69" totalsRowShown="0" headerRowDxfId="318" dataDxfId="316" headerRowBorderDxfId="317" tableBorderDxfId="315">
  <autoFilter ref="A59:N69" xr:uid="{A19A21AA-190B-4915-A7A7-831A3AF3A6FE}"/>
  <tableColumns count="14">
    <tableColumn id="1" xr3:uid="{0318C38C-4692-4D87-BC91-A06CB07D8B5B}" name="Contact Line Item # (CLIN) " dataDxfId="314"/>
    <tableColumn id="2" xr3:uid="{EBF1F32C-7231-4283-9B51-C85AB07D4676}" name="Commodity Description" dataDxfId="313"/>
    <tableColumn id="3" xr3:uid="{6503D101-EC07-43BD-A704-D2A3CA7E20C2}" name="UNSPSC Code_x000a_(Version 11)" dataDxfId="312"/>
    <tableColumn id="4" xr3:uid="{9ED62D03-C7F9-441F-B451-D141CFF3BA73}" name="Manufacturer Part Number (OEM #)" dataDxfId="311"/>
    <tableColumn id="5" xr3:uid="{05BECC34-4B70-45D4-A77E-C396706189FC}" name="Manufacturer (OEM)" dataDxfId="310"/>
    <tableColumn id="6" xr3:uid="{63DAA37D-88F1-46CE-A28A-E0F5EBC13F9B}" name="SKU # / Item #" dataDxfId="309"/>
    <tableColumn id="7" xr3:uid="{373B2DD7-CD2E-4CB9-BA8E-60D6807D110F}" name="Item Description" dataDxfId="308"/>
    <tableColumn id="8" xr3:uid="{7753C2CF-1828-407A-A119-04F607817728}" name="Unit of Measure" dataDxfId="307"/>
    <tableColumn id="9" xr3:uid="{60B33BB8-7457-481E-80AB-09A6267C08C0}" name="Quantity in _x000a_Unit of Measure" dataDxfId="306"/>
    <tableColumn id="12" xr3:uid="{0E4F2690-06AE-4B45-BA1B-CE6D3B0FCA51}" name="OEM MSRP / List Price" dataDxfId="305"/>
    <tableColumn id="13" xr3:uid="{F806DE5C-8FB5-4FCC-8328-D37CC56FF9C0}" name="Contract Discount" dataDxfId="304"/>
    <tableColumn id="10" xr3:uid="{076EAD24-34BB-4499-B7C8-4A125AEFE31C}" name="Contract Price" dataDxfId="303" dataCellStyle="Currency">
      <calculatedColumnFormula>Table134[[#This Row],[OEM MSRP / List Price]]*(1-Table134[[#This Row],[Contract Discount]])</calculatedColumnFormula>
    </tableColumn>
    <tableColumn id="14" xr3:uid="{8375AEF6-80FC-4355-977D-3AB8B15B2D5E}" name="Non-Core Segment ID" dataDxfId="302" dataCellStyle="Currency"/>
    <tableColumn id="11" xr3:uid="{E9A5BFC0-4270-41A9-993F-17B2BBB09877}" name="Product Category" dataDxfId="30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33D8764-EEBB-4B9F-A8AA-DE5DE81BEC5D}" name="Table1345" displayName="Table1345" ref="A90:I98" totalsRowShown="0" headerRowDxfId="300" dataDxfId="298" headerRowBorderDxfId="299" tableBorderDxfId="297">
  <autoFilter ref="A90:I98" xr:uid="{133D8764-EEBB-4B9F-A8AA-DE5DE81BEC5D}"/>
  <tableColumns count="9">
    <tableColumn id="1" xr3:uid="{DB61C74F-3BC1-4174-9209-7B558C254D06}" name="Contact Line Item # (CLIN) " dataDxfId="296"/>
    <tableColumn id="2" xr3:uid="{A8FC7E7D-7F71-4ACE-90F2-81AC07491270}" name="Commodity Description" dataDxfId="295"/>
    <tableColumn id="3" xr3:uid="{42AB955A-AF07-4177-BE2D-2E4E7D34675A}" name="UNSPSC Code_x000a_(Version 11)" dataDxfId="294"/>
    <tableColumn id="6" xr3:uid="{7C687BF5-7924-4323-BB67-CB9068291CCB}" name="SKU # / Item #" dataDxfId="293"/>
    <tableColumn id="8" xr3:uid="{7FC9E33B-4190-4D28-B23E-9B684737DC6A}" name="Unit of Measure" dataDxfId="292"/>
    <tableColumn id="9" xr3:uid="{0C7B12CF-B445-496E-9AF1-8CF4F020A9D3}" name="Quantity in _x000a_Unit of Measure" dataDxfId="291"/>
    <tableColumn id="12" xr3:uid="{7E45D00E-98CD-4F54-8961-17D8DBA840BA}" name="Contractor's Standard Hourly Rate" dataDxfId="290"/>
    <tableColumn id="13" xr3:uid="{931D512B-7ABB-428F-BED5-5F2F908AEF62}" name="Contract Discount" dataDxfId="289"/>
    <tableColumn id="10" xr3:uid="{496F5DE2-E1FB-4F7A-9EDE-5EDD81A02C22}" name="Contract Price" dataDxfId="288" dataCellStyle="Currency">
      <calculatedColumnFormula>Table1345[[#This Row],[Contractor''s Standard Hourly Rate]]*(1-Table1345[[#This Row],[Contract Discount]])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8:N39" totalsRowShown="0" headerRowDxfId="287" dataDxfId="285" headerRowBorderDxfId="286" tableBorderDxfId="284">
  <autoFilter ref="A8:N39" xr:uid="{00000000-0009-0000-0100-000001000000}"/>
  <tableColumns count="14">
    <tableColumn id="1" xr3:uid="{00000000-0010-0000-0000-000001000000}" name="Contact Line Item # (CLIN) " dataDxfId="283"/>
    <tableColumn id="2" xr3:uid="{00000000-0010-0000-0000-000002000000}" name="Commodity Description" dataDxfId="282"/>
    <tableColumn id="3" xr3:uid="{00000000-0010-0000-0000-000003000000}" name="UNSPSC Code_x000a_(Version 11)" dataDxfId="281"/>
    <tableColumn id="4" xr3:uid="{00000000-0010-0000-0000-000004000000}" name="Manufacturer Part Number (OEM #)" dataDxfId="280"/>
    <tableColumn id="5" xr3:uid="{00000000-0010-0000-0000-000005000000}" name="Manufacturer (OEM)" dataDxfId="279"/>
    <tableColumn id="6" xr3:uid="{00000000-0010-0000-0000-000006000000}" name="SKU # / Item #" dataDxfId="278"/>
    <tableColumn id="7" xr3:uid="{00000000-0010-0000-0000-000007000000}" name="Item Description" dataDxfId="277"/>
    <tableColumn id="8" xr3:uid="{00000000-0010-0000-0000-000008000000}" name="Unit of Measure" dataDxfId="276"/>
    <tableColumn id="9" xr3:uid="{00000000-0010-0000-0000-000009000000}" name="Quantity in _x000a_Unit of Measure" dataDxfId="275"/>
    <tableColumn id="12" xr3:uid="{AE6E9A40-9B56-4228-966B-D96A12437BBF}" name="OEM MSRP / List Price" dataDxfId="274"/>
    <tableColumn id="13" xr3:uid="{0385D326-C29E-4848-A0CD-E1A3C7C80E02}" name="Contract Discount" dataDxfId="273"/>
    <tableColumn id="10" xr3:uid="{00000000-0010-0000-0000-00000A000000}" name="Contract Price" dataDxfId="272" dataCellStyle="Currency">
      <calculatedColumnFormula>Table112[[#This Row],[OEM MSRP / List Price]]*(1-Table112[[#This Row],[Contract Discount]])</calculatedColumnFormula>
    </tableColumn>
    <tableColumn id="14" xr3:uid="{32947047-508B-485A-9118-7D0E964A5742}" name="Non-Core Segment ID" dataDxfId="271" dataCellStyle="Currency"/>
    <tableColumn id="11" xr3:uid="{2B9BE837-DE91-4744-983A-1A55C8D821E5}" name="Product Category" dataDxfId="27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E152463-8347-4277-A06B-1E8BB9709B94}" name="Table13427" displayName="Table13427" ref="A71:N88" totalsRowShown="0" headerRowDxfId="269" dataDxfId="267" headerRowBorderDxfId="268" tableBorderDxfId="266">
  <autoFilter ref="A71:N88" xr:uid="{0E152463-8347-4277-A06B-1E8BB9709B94}"/>
  <tableColumns count="14">
    <tableColumn id="1" xr3:uid="{6D85CB8A-91DF-4794-830B-A3DAE43C5E87}" name="Contact Line Item # (CLIN) " dataDxfId="265"/>
    <tableColumn id="2" xr3:uid="{94D285F7-B29D-440D-9F16-68A3AA3C72B8}" name="Commodity Description" dataDxfId="264"/>
    <tableColumn id="3" xr3:uid="{21B929F3-006A-4D70-9F58-47939EAE268E}" name="UNSPSC Code_x000a_(Version 11)" dataDxfId="263"/>
    <tableColumn id="4" xr3:uid="{D131C31D-2EFA-417C-8573-248188F97364}" name="Manufacturer Part Number (OEM #)" dataDxfId="262"/>
    <tableColumn id="5" xr3:uid="{7B2AE60A-7A42-4324-997C-07247CDA1A7C}" name="Manufacturer (OEM)" dataDxfId="261"/>
    <tableColumn id="6" xr3:uid="{3084A274-A96B-48CB-9B03-2887DF6E5B5D}" name="SKU # / Item #" dataDxfId="260"/>
    <tableColumn id="7" xr3:uid="{3728F214-7A76-4C45-8CF1-DE10EB64F656}" name="Item Description" dataDxfId="259"/>
    <tableColumn id="8" xr3:uid="{50EFFC2F-0507-46C1-9D83-17D0919962AC}" name="Unit of Measure" dataDxfId="258"/>
    <tableColumn id="9" xr3:uid="{9987FF84-0314-4294-B560-629A35006592}" name="Quantity in _x000a_Unit of Measure" dataDxfId="257"/>
    <tableColumn id="12" xr3:uid="{DF34928F-466D-41E2-BC67-37B2D96D3FD2}" name="OEM MSRP / List Price" dataDxfId="256"/>
    <tableColumn id="13" xr3:uid="{4C4FCF00-9AEB-4841-9260-1C1240004A0B}" name="Contract Discount" dataDxfId="255"/>
    <tableColumn id="10" xr3:uid="{E1A34127-3B93-4D10-A771-79EF0751F171}" name="Contract Price" dataDxfId="254" dataCellStyle="Currency">
      <calculatedColumnFormula>Table13427[[#This Row],[OEM MSRP / List Price]]*(1-Table13427[[#This Row],[Contract Discount]])</calculatedColumnFormula>
    </tableColumn>
    <tableColumn id="14" xr3:uid="{3401AA77-3152-4063-88E3-4DB0E9BBBA88}" name="Non-Core Segment ID" dataDxfId="253" dataCellStyle="Currency"/>
    <tableColumn id="11" xr3:uid="{E8509AC9-573F-44FE-BB41-AE61A9269E9E}" name="Product Category" dataDxfId="25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A98809B-9276-4578-B30F-9F72ED2D5DDE}" name="Table13410" displayName="Table13410" ref="A42:N52" totalsRowShown="0" headerRowDxfId="251" dataDxfId="249" headerRowBorderDxfId="250" tableBorderDxfId="248">
  <autoFilter ref="A42:N52" xr:uid="{A19A21AA-190B-4915-A7A7-831A3AF3A6FE}"/>
  <tableColumns count="14">
    <tableColumn id="1" xr3:uid="{F080FDC2-5A7B-41C2-BC8A-77F88B202805}" name="Contact Line Item # (CLIN) " dataDxfId="247"/>
    <tableColumn id="2" xr3:uid="{1310AC17-6E0A-431F-BC8C-B0BCE08BC1B1}" name="Commodity Description" dataDxfId="246"/>
    <tableColumn id="3" xr3:uid="{F07D632F-2463-47A3-B894-C7BCC96BA8BF}" name="UNSPSC Code_x000a_(Version 11)" dataDxfId="245"/>
    <tableColumn id="4" xr3:uid="{BCAB6C21-1FFA-413C-8A41-D94FBDE1C6A1}" name="Manufacturer Part Number (OEM #)" dataDxfId="244"/>
    <tableColumn id="5" xr3:uid="{B4786F67-5A79-4633-920C-40E6827ED8E2}" name="Manufacturer (OEM)" dataDxfId="243"/>
    <tableColumn id="6" xr3:uid="{05B48FF9-7F2B-4DF2-A209-93A6CABB0E62}" name="SKU # / Item #" dataDxfId="242"/>
    <tableColumn id="7" xr3:uid="{C2B2BE14-0B56-438A-9915-95B77F899F27}" name="Item Description" dataDxfId="241"/>
    <tableColumn id="8" xr3:uid="{41C2A4DA-EB48-41D7-A4EB-89D5C2705DDE}" name="Unit of Measure" dataDxfId="240"/>
    <tableColumn id="9" xr3:uid="{E2329292-E1C4-42C3-B3F7-DDF46EFA7CD3}" name="Quantity in _x000a_Unit of Measure" dataDxfId="239"/>
    <tableColumn id="12" xr3:uid="{B90F4143-B6D6-4AAE-AA5D-DB45CA8731F1}" name="OEM MSRP / List Price" dataDxfId="238"/>
    <tableColumn id="13" xr3:uid="{329E2E42-8B0C-45BF-8F99-EDAE0A2964CB}" name="Contract Discount" dataDxfId="237"/>
    <tableColumn id="10" xr3:uid="{D8F1978C-65D1-48F4-87D2-BA995C9DEA11}" name="Contract Price" dataDxfId="236" dataCellStyle="Currency">
      <calculatedColumnFormula>Table13410[[#This Row],[OEM MSRP / List Price]]*(1-Table13410[[#This Row],[Contract Discount]])</calculatedColumnFormula>
    </tableColumn>
    <tableColumn id="14" xr3:uid="{8AD5C588-4906-4353-9068-582A3674AD0A}" name="Non-Core Segment ID" dataDxfId="235" dataCellStyle="Currency"/>
    <tableColumn id="11" xr3:uid="{4BF7D32E-D2D0-4358-A948-369518CFF9AC}" name="Product Category" dataDxfId="23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65166A67-1AC6-4B30-ADB0-D71303843A68}" name="Table112" displayName="Table112" ref="A8:N22" totalsRowShown="0" headerRowDxfId="233" dataDxfId="231" headerRowBorderDxfId="232" tableBorderDxfId="230">
  <autoFilter ref="A8:N22" xr:uid="{00000000-0009-0000-0100-000001000000}"/>
  <tableColumns count="14">
    <tableColumn id="1" xr3:uid="{7A3A6584-2AEB-4404-B5D7-7A91BA3D48D1}" name="Contact Line Item # (CLIN) " dataDxfId="229"/>
    <tableColumn id="2" xr3:uid="{C90F1BF6-2E5C-4B90-814C-BF3AF3BBC7AD}" name="Commodity Description" dataDxfId="228"/>
    <tableColumn id="3" xr3:uid="{1723D543-38C4-459A-AA75-6E1945900FF6}" name="UNSPSC Code_x000a_(Version 11)" dataDxfId="227"/>
    <tableColumn id="4" xr3:uid="{4FD84BAE-FE6E-4152-8A68-75824B6F5807}" name="Manufacturer Part Number (OEM #)" dataDxfId="226"/>
    <tableColumn id="5" xr3:uid="{8318A7FD-B8FC-4824-99EF-A506078FA8ED}" name="Manufacturer (OEM)" dataDxfId="225"/>
    <tableColumn id="6" xr3:uid="{B4F8F076-CADB-4EA5-B4E5-C140F993D9E8}" name="SKU # / Item #" dataDxfId="224"/>
    <tableColumn id="7" xr3:uid="{18745514-FAB5-4705-A1C4-5E7D04492BD9}" name="Item Description" dataDxfId="223"/>
    <tableColumn id="8" xr3:uid="{F818979D-7CB7-4328-B7B3-729E207F983F}" name="Unit of Measure" dataDxfId="222"/>
    <tableColumn id="9" xr3:uid="{B875C68D-CD49-4A3C-85E9-15D3054A1CBA}" name="Quantity in _x000a_Unit of Measure" dataDxfId="221"/>
    <tableColumn id="12" xr3:uid="{4D3D983D-A0FB-4E75-BA18-EA7ECEF2661A}" name="OEM MSRP / List Price" dataDxfId="220"/>
    <tableColumn id="13" xr3:uid="{C19459DD-6560-4B5A-9526-0E836FDF3468}" name="Contract Discount" dataDxfId="219"/>
    <tableColumn id="10" xr3:uid="{2A215B12-AC26-49EA-AB81-CF2D863B0B90}" name="Contract Price" dataDxfId="218" dataCellStyle="Currency">
      <calculatedColumnFormula>Table112[[#This Row],[OEM MSRP / List Price]]*(1-Table112[[#This Row],[Contract Discount]])</calculatedColumnFormula>
    </tableColumn>
    <tableColumn id="14" xr3:uid="{17486567-040A-45D9-B028-2642A97E7D69}" name="Non-Core Segment ID" dataDxfId="217" dataCellStyle="Currency"/>
    <tableColumn id="11" xr3:uid="{1746BC16-A9D5-4C93-A899-2518C08FA41B}" name="Product Category" dataDxfId="21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A562090-FD26-42FE-B895-C4069985A1E2}" name="Table1342713" displayName="Table1342713" ref="A54:N74" totalsRowShown="0" headerRowDxfId="215" dataDxfId="213" headerRowBorderDxfId="214" tableBorderDxfId="212">
  <autoFilter ref="A54:N74" xr:uid="{0E152463-8347-4277-A06B-1E8BB9709B94}"/>
  <tableColumns count="14">
    <tableColumn id="1" xr3:uid="{D17F0337-B61C-4C72-98AE-98319B886503}" name="Contact Line Item # (CLIN) " dataDxfId="211"/>
    <tableColumn id="2" xr3:uid="{1381FD86-01E9-4FA8-BFEA-FAC50B0F31BE}" name="Commodity Description" dataDxfId="210"/>
    <tableColumn id="3" xr3:uid="{4F5C5329-8E0D-4134-AC8C-EB555F5A5D0F}" name="UNSPSC Code_x000a_(Version 11)" dataDxfId="209"/>
    <tableColumn id="4" xr3:uid="{BF1E1C73-D44D-40D3-9845-3CA79BC4C4AC}" name="Manufacturer Part Number (OEM #)" dataDxfId="208"/>
    <tableColumn id="5" xr3:uid="{D13A7E64-2DA1-4E8F-9C0D-802DCD57CD86}" name="Manufacturer (OEM)" dataDxfId="207"/>
    <tableColumn id="6" xr3:uid="{EA7F4766-E11F-4897-9C27-3B94F24771D4}" name="SKU # / Item #" dataDxfId="206"/>
    <tableColumn id="7" xr3:uid="{EF649831-BF1D-4506-870E-9E65DC04679C}" name="Item Description" dataDxfId="205"/>
    <tableColumn id="8" xr3:uid="{E8EB12F6-AAC3-4036-91BC-CFF0100D494E}" name="Unit of Measure" dataDxfId="204"/>
    <tableColumn id="9" xr3:uid="{70ED30E0-1E78-49F9-BA35-5310F6E1FB2B}" name="Quantity in _x000a_Unit of Measure" dataDxfId="203"/>
    <tableColumn id="12" xr3:uid="{89D86D2E-39FE-4B50-9C37-346C4FE4CC3A}" name="OEM MSRP / List Price" dataDxfId="202"/>
    <tableColumn id="13" xr3:uid="{A3A72D75-F7D6-41AE-A432-645D18D01388}" name="Contract Discount" dataDxfId="201"/>
    <tableColumn id="10" xr3:uid="{BB67AB3D-C16E-4EFE-9906-8F52EA5E9AF6}" name="Contract Price" dataDxfId="200" dataCellStyle="Currency">
      <calculatedColumnFormula>Table1342713[[#This Row],[OEM MSRP / List Price]]*(1-Table1342713[[#This Row],[Contract Discount]])</calculatedColumnFormula>
    </tableColumn>
    <tableColumn id="14" xr3:uid="{B9F0777C-0A85-4C40-839D-9C87AFA360F3}" name="Non-Core Segment ID" dataDxfId="199" dataCellStyle="Currency"/>
    <tableColumn id="11" xr3:uid="{B23B48E7-7F11-4F97-A8DC-5C13CD82667F}" name="Product Category" dataDxfId="19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48E064B-D151-4602-B48B-86DA13761FAB}" name="Table136" displayName="Table136" ref="A24:N40" totalsRowShown="0" headerRowDxfId="197" headerRowBorderDxfId="196" tableBorderDxfId="195">
  <autoFilter ref="A24:N40" xr:uid="{D48E064B-D151-4602-B48B-86DA13761FAB}"/>
  <tableColumns count="14">
    <tableColumn id="1" xr3:uid="{1129E178-4E70-40B3-BBD7-806B2B62505F}" name="Contact Line Item # (CLIN) " dataDxfId="194"/>
    <tableColumn id="2" xr3:uid="{B7EDC685-D172-4928-AC26-4F1C0F2F206A}" name="Commodity Description" dataDxfId="193"/>
    <tableColumn id="3" xr3:uid="{A95DEA1E-AB05-41E6-AABD-ABFF659B018D}" name="UNSPSC Code_x000a_(Version 11)" dataDxfId="192"/>
    <tableColumn id="4" xr3:uid="{B5185E85-65A8-4958-9654-241B81B0BD7F}" name="Manufacturer Part Number (OEM #)" dataDxfId="191"/>
    <tableColumn id="5" xr3:uid="{30CE128A-ABD5-4AEC-AE9E-9DC50720EB83}" name="Manufacturer (OEM)" dataDxfId="190"/>
    <tableColumn id="6" xr3:uid="{47CB0714-9809-4683-B6A3-A53BC776A796}" name="SKU # / Item #" dataDxfId="189"/>
    <tableColumn id="7" xr3:uid="{DB45EB97-B6EF-4657-8829-1A106A65596B}" name="Item Description" dataDxfId="188"/>
    <tableColumn id="8" xr3:uid="{287FD94A-E7F5-4E5F-992C-3567C8DA13AB}" name="Unit of Measure" dataDxfId="187"/>
    <tableColumn id="9" xr3:uid="{3B0FF17A-08F7-4DAA-9FA1-9BE2E373E339}" name="Quantity in _x000a_Unit of Measure" dataDxfId="186"/>
    <tableColumn id="12" xr3:uid="{D88BC465-F72E-49D6-944C-86A1EEF7C0F8}" name="OEM MSRP / List Price" dataDxfId="185"/>
    <tableColumn id="13" xr3:uid="{3B18E51C-DC61-4C1E-874C-8387C3CF9CAA}" name="Contract Discount" dataDxfId="184"/>
    <tableColumn id="10" xr3:uid="{EAAEBA46-F6EC-4100-8906-2839F4726AC9}" name="Contract Price" dataDxfId="183" dataCellStyle="Currency">
      <calculatedColumnFormula>Table136[[#This Row],[OEM MSRP / List Price]]*(1-Table136[[#This Row],[Contract Discount]])</calculatedColumnFormula>
    </tableColumn>
    <tableColumn id="14" xr3:uid="{E7D60956-2BD7-4AF0-80ED-45CD648C975A}" name="Non-Core Segment ID" dataDxfId="182" dataCellStyle="Currency"/>
    <tableColumn id="11" xr3:uid="{5351AE7B-1468-4479-820C-B5DF985E9106}" name="Product Category" dataDxfId="18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CAD93F48-B746-4F85-80BF-9A6C2BF098F6}" name="Table134516" displayName="Table134516" ref="A76:I84" totalsRowShown="0" headerRowDxfId="180" dataDxfId="178" headerRowBorderDxfId="179" tableBorderDxfId="177">
  <autoFilter ref="A76:I84" xr:uid="{CAD93F48-B746-4F85-80BF-9A6C2BF098F6}"/>
  <tableColumns count="9">
    <tableColumn id="1" xr3:uid="{AABC6091-5E31-404B-BE50-1075C0C741D2}" name="Contact Line Item # (CLIN) " dataDxfId="176"/>
    <tableColumn id="2" xr3:uid="{D530FE60-DC00-4930-943E-A262CCEBEBB0}" name="Commodity Description" dataDxfId="175"/>
    <tableColumn id="3" xr3:uid="{04DF0756-C7C4-4B17-9E45-8D4DD7826319}" name="UNSPSC Code_x000a_(Version 11)" dataDxfId="174"/>
    <tableColumn id="6" xr3:uid="{A84DE750-04FA-4CAB-90A5-547AFBD0E44F}" name="SKU # / Item #" dataDxfId="173"/>
    <tableColumn id="8" xr3:uid="{AA3B76C3-F74C-4331-83BF-0EAD0A3D46D6}" name="Unit of Measure" dataDxfId="172"/>
    <tableColumn id="9" xr3:uid="{A6D227A5-635F-493A-8243-B6B3189EEBE6}" name="Quantity in _x000a_Unit of Measure" dataDxfId="171"/>
    <tableColumn id="12" xr3:uid="{2028556C-4BC3-4880-A1AE-A969D1DE0C39}" name="Contractor's Standard Hourly Rate" dataDxfId="170"/>
    <tableColumn id="13" xr3:uid="{933BCE79-44BC-4601-9803-7156BC4F2D29}" name="Contract Discount" dataDxfId="169"/>
    <tableColumn id="10" xr3:uid="{45AD9845-8E16-488D-AE7E-124E57707E40}" name="Contract Price" dataDxfId="168" dataCellStyle="Currency">
      <calculatedColumnFormula>Table134516[[#This Row],[Contractor''s Standard Hourly Rate]]*(1-Table134516[[#This Row],[Contract Discount]])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DED622AB-C314-4C2B-A7F5-F9E921A98642}" name="Table1341015" displayName="Table1341015" ref="A37:N48" totalsRowShown="0" headerRowDxfId="167" dataDxfId="165" headerRowBorderDxfId="166" tableBorderDxfId="164">
  <autoFilter ref="A37:N48" xr:uid="{A19A21AA-190B-4915-A7A7-831A3AF3A6FE}"/>
  <tableColumns count="14">
    <tableColumn id="1" xr3:uid="{A0406236-1E76-48B9-AA0B-F91591A6F383}" name="Contact Line Item # (CLIN) " dataDxfId="163"/>
    <tableColumn id="2" xr3:uid="{91988544-B0CB-49EE-9E5B-86AFC5EE745A}" name="Commodity Description" dataDxfId="162"/>
    <tableColumn id="3" xr3:uid="{0D897479-8932-41DE-921C-A6F5C57AE634}" name="UNSPSC Code_x000a_(Version 11)" dataDxfId="161"/>
    <tableColumn id="4" xr3:uid="{2A98E2C0-09A2-4A52-A5A3-3805F062EA36}" name="Manufacturer Part Number (OEM #)" dataDxfId="160"/>
    <tableColumn id="5" xr3:uid="{234B9E26-2F42-46A6-B443-08BAC58DB9E8}" name="Manufacturer (OEM)" dataDxfId="159"/>
    <tableColumn id="6" xr3:uid="{A03FC6E0-19BD-430E-B55F-D507CFA270C9}" name="SKU # / Item #" dataDxfId="158"/>
    <tableColumn id="7" xr3:uid="{FFEE5E62-33DB-4190-B144-111F53037CFF}" name="Item Description" dataDxfId="157"/>
    <tableColumn id="8" xr3:uid="{55B7AE5F-1C3C-400A-BECC-89A89A9F01FF}" name="Unit of Measure" dataDxfId="156"/>
    <tableColumn id="9" xr3:uid="{523A0B81-18A7-479B-A6ED-19BA34CED06A}" name="Quantity in _x000a_Unit of Measure" dataDxfId="155"/>
    <tableColumn id="12" xr3:uid="{3631BE6F-C5D3-4E88-9A08-DAB6CBC9ACC8}" name="OEM MSRP / List Price" dataDxfId="154"/>
    <tableColumn id="13" xr3:uid="{98269DBE-B865-4CA2-BAA5-3E3C6AE6CA89}" name="Contract Discount" dataDxfId="153"/>
    <tableColumn id="10" xr3:uid="{D217A5FB-3346-48E4-ABF4-BFF67E3D7F39}" name="Contract Price" dataDxfId="152" dataCellStyle="Currency">
      <calculatedColumnFormula>Table1341015[[#This Row],[OEM MSRP / List Price]]*(1-Table1341015[[#This Row],[Contract Discount]])</calculatedColumnFormula>
    </tableColumn>
    <tableColumn id="14" xr3:uid="{09758CAA-F560-4955-BAE9-34C3F4F486A2}" name="Non-Core Segment ID" dataDxfId="151" dataCellStyle="Currency"/>
    <tableColumn id="11" xr3:uid="{DF2C5F7D-1AF0-451E-AC0B-0794A05F95DE}" name="Product Category" dataDxfId="15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BE2C765-10AA-4BF7-8992-813F5B7FC466}" name="Table11217" displayName="Table11217" ref="A8:N18" totalsRowShown="0" headerRowDxfId="149" dataDxfId="147" headerRowBorderDxfId="148" tableBorderDxfId="146">
  <autoFilter ref="A8:N18" xr:uid="{00000000-0009-0000-0100-000001000000}"/>
  <tableColumns count="14">
    <tableColumn id="1" xr3:uid="{1E9E5270-A78C-41F6-A2B4-AD36AE3F8AE7}" name="Contact Line Item # (CLIN) " dataDxfId="145"/>
    <tableColumn id="2" xr3:uid="{A78FA517-2DB5-48ED-B31C-B50F7B2C3C4B}" name="Commodity Description" dataDxfId="144"/>
    <tableColumn id="3" xr3:uid="{563F5170-DC63-42E1-BC97-B4C6C8A607C7}" name="UNSPSC Code_x000a_(Version 11)" dataDxfId="143"/>
    <tableColumn id="4" xr3:uid="{84F992DE-32E2-48F7-A763-3DA87C088E95}" name="Manufacturer Part Number (OEM #)" dataDxfId="142"/>
    <tableColumn id="5" xr3:uid="{B1C96234-61EF-4AF3-AB95-DCD50672B430}" name="Manufacturer (OEM)" dataDxfId="141"/>
    <tableColumn id="6" xr3:uid="{C5CECB67-0E44-410F-A973-E2B0969C8465}" name="SKU # / Item #" dataDxfId="140"/>
    <tableColumn id="7" xr3:uid="{956545C0-79FD-4EAB-AD85-4A7C7B74F4E5}" name="Item Description" dataDxfId="139"/>
    <tableColumn id="8" xr3:uid="{524E9153-99AC-43E6-BE64-6063EEB0F92B}" name="Unit of Measure" dataDxfId="138"/>
    <tableColumn id="9" xr3:uid="{92D8A660-218C-42D8-A0E3-D974F9CFEF62}" name="Quantity in _x000a_Unit of Measure" dataDxfId="137"/>
    <tableColumn id="12" xr3:uid="{B7C81E81-DB88-433B-B5AF-8611488B5DD8}" name="OEM MSRP / List Price" dataDxfId="136"/>
    <tableColumn id="13" xr3:uid="{4D88A8DE-3674-414A-86EC-C9EC77CF0D33}" name="Contract Discount" dataDxfId="135"/>
    <tableColumn id="10" xr3:uid="{F665AA84-1A5C-4CEB-B8D7-2D0950ED19D6}" name="Contract Price" dataDxfId="134" dataCellStyle="Currency">
      <calculatedColumnFormula>Table11217[[#This Row],[OEM MSRP / List Price]]*(1-Table11217[[#This Row],[Contract Discount]])</calculatedColumnFormula>
    </tableColumn>
    <tableColumn id="14" xr3:uid="{D608502A-20DC-49C5-8FE4-2CF87B968B37}" name="Non-Core Segment ID" dataDxfId="133" dataCellStyle="Currency"/>
    <tableColumn id="11" xr3:uid="{54F7BBBA-62EC-44DB-A54C-AF17EFE19FFD}" name="Product Category" dataDxfId="13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C44DAA10-4C7E-44AA-8AB7-726F94A14D72}" name="Table134271318" displayName="Table134271318" ref="A50:N62" totalsRowShown="0" headerRowDxfId="131" dataDxfId="129" headerRowBorderDxfId="130" tableBorderDxfId="128">
  <autoFilter ref="A50:N62" xr:uid="{0E152463-8347-4277-A06B-1E8BB9709B94}"/>
  <tableColumns count="14">
    <tableColumn id="1" xr3:uid="{1065954E-8F17-4FEC-BC68-72E5BEBA3D7F}" name="Contact Line Item # (CLIN) " dataDxfId="127"/>
    <tableColumn id="2" xr3:uid="{7ACEA1CB-FD79-4A04-B391-43097443B325}" name="Commodity Description" dataDxfId="126"/>
    <tableColumn id="3" xr3:uid="{138317C7-1CBA-4453-8424-09F989E5657B}" name="UNSPSC Code_x000a_(Version 11)" dataDxfId="125"/>
    <tableColumn id="4" xr3:uid="{22FE1B60-D938-4D2C-A434-1A26284A3017}" name="Manufacturer Part Number (OEM #)" dataDxfId="124"/>
    <tableColumn id="5" xr3:uid="{F36D06BF-CA55-44EA-BD60-16911980BC54}" name="Manufacturer (OEM)" dataDxfId="123"/>
    <tableColumn id="6" xr3:uid="{B0A3E5E4-E51C-4C9E-BDE9-9F95F3336978}" name="SKU # / Item #" dataDxfId="122"/>
    <tableColumn id="7" xr3:uid="{ECB8A1C3-509C-4035-8987-1FDD7CE7B2AD}" name="Item Description" dataDxfId="121"/>
    <tableColumn id="8" xr3:uid="{7FEA3D79-DACD-4E0B-A034-B40C278E2154}" name="Unit of Measure" dataDxfId="120"/>
    <tableColumn id="9" xr3:uid="{F15A21DD-E754-4676-8452-2D08DCB877D9}" name="Quantity in _x000a_Unit of Measure" dataDxfId="119"/>
    <tableColumn id="12" xr3:uid="{459403D5-1948-43D5-B9DE-17B0D5350941}" name="OEM MSRP / List Price" dataDxfId="118"/>
    <tableColumn id="13" xr3:uid="{4D3BC403-6BF5-47AC-BEEB-BCD477D2362D}" name="Contract Discount" dataDxfId="117"/>
    <tableColumn id="10" xr3:uid="{66BE52F8-3442-425D-82D3-E80196E9B4DC}" name="Contract Price" dataDxfId="116" dataCellStyle="Currency">
      <calculatedColumnFormula>Table134271318[[#This Row],[OEM MSRP / List Price]]*(1-Table134271318[[#This Row],[Contract Discount]])</calculatedColumnFormula>
    </tableColumn>
    <tableColumn id="14" xr3:uid="{B2CF5F99-125B-44ED-B609-F3C44B2C412E}" name="Non-Core Segment ID" dataDxfId="115" dataCellStyle="Currency"/>
    <tableColumn id="11" xr3:uid="{7B01509E-DF60-456F-957F-2CA1D39E5B11}" name="Product Category" dataDxfId="11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EBB2903-3049-4C2A-B530-623F633BF43A}" name="Table1367" displayName="Table1367" ref="A20:N35" totalsRowShown="0" headerRowDxfId="113" headerRowBorderDxfId="112" tableBorderDxfId="111">
  <autoFilter ref="A20:N35" xr:uid="{EEBB2903-3049-4C2A-B530-623F633BF43A}"/>
  <tableColumns count="14">
    <tableColumn id="1" xr3:uid="{BF38EA6B-CAAF-493A-A1CF-4A88D85355E8}" name="Contact Line Item # (CLIN) " dataDxfId="110"/>
    <tableColumn id="2" xr3:uid="{9573805B-DD70-41CE-9F99-BF80DC58F89A}" name="Commodity Description" dataDxfId="109"/>
    <tableColumn id="3" xr3:uid="{81379B08-FCCD-4AEA-8E95-41C670D16BB3}" name="UNSPSC Code_x000a_(Version 11)" dataDxfId="108"/>
    <tableColumn id="4" xr3:uid="{73D93435-2D7B-4146-BD98-F60B488435C0}" name="Manufacturer Part Number (OEM #)" dataDxfId="107"/>
    <tableColumn id="5" xr3:uid="{CC85FB3F-FD6E-4FB1-B306-6960E3526B44}" name="Manufacturer (OEM)" dataDxfId="106"/>
    <tableColumn id="6" xr3:uid="{8938FD22-9685-424C-AFC4-39EBB456FB2C}" name="SKU # / Item #" dataDxfId="105"/>
    <tableColumn id="7" xr3:uid="{BA00053F-8A1D-4B30-A2EF-472AE389DF9E}" name="Item Description" dataDxfId="104"/>
    <tableColumn id="8" xr3:uid="{3CF2ACCD-2526-417A-9AE5-F6DC9C9AAF81}" name="Unit of Measure" dataDxfId="103"/>
    <tableColumn id="9" xr3:uid="{794FD329-DED7-4D92-94A2-E17E56162073}" name="Quantity in _x000a_Unit of Measure" dataDxfId="102"/>
    <tableColumn id="12" xr3:uid="{BF3EBF2A-16E8-4FDA-814E-562886797B9E}" name="OEM MSRP / List Price" dataDxfId="101"/>
    <tableColumn id="13" xr3:uid="{3D13F2D5-01DD-472A-8F49-C1E17AE387C9}" name="Contract Discount" dataDxfId="100"/>
    <tableColumn id="10" xr3:uid="{D1E819EE-272C-43CC-80FF-51C19EDE6065}" name="Contract Price" dataDxfId="99" dataCellStyle="Currency">
      <calculatedColumnFormula>Table1367[[#This Row],[OEM MSRP / List Price]]*(1-Table1367[[#This Row],[Contract Discount]])</calculatedColumnFormula>
    </tableColumn>
    <tableColumn id="14" xr3:uid="{239272DF-CEF0-446F-B5E5-0DF4116B036D}" name="Non-Core Segment ID" dataDxfId="98" dataCellStyle="Currency"/>
    <tableColumn id="11" xr3:uid="{4D3A908C-A771-4C22-9B6E-0CC092176C0E}" name="Product Category" dataDxfId="9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BD045522-7386-436F-A203-8F3884B947E1}" name="Table13451619" displayName="Table13451619" ref="A64:I72" totalsRowShown="0" headerRowDxfId="96" dataDxfId="94" headerRowBorderDxfId="95" tableBorderDxfId="93">
  <autoFilter ref="A64:I72" xr:uid="{BD045522-7386-436F-A203-8F3884B947E1}"/>
  <tableColumns count="9">
    <tableColumn id="1" xr3:uid="{27CF2CE9-6265-439B-9C56-A97657FA6DFB}" name="Contact Line Item # (CLIN) " dataDxfId="92"/>
    <tableColumn id="2" xr3:uid="{36BA8CF6-50DC-4795-9E83-0B8D07D8C74D}" name="Commodity Description" dataDxfId="91"/>
    <tableColumn id="3" xr3:uid="{ACF8C048-D859-4D08-8751-50722AE2337F}" name="UNSPSC Code_x000a_(Version 11)" dataDxfId="90"/>
    <tableColumn id="6" xr3:uid="{893AECB6-7029-43EB-935E-8D15CD48205E}" name="SKU # / Item #" dataDxfId="89"/>
    <tableColumn id="8" xr3:uid="{0C3E1BCD-5DA0-4A71-8526-18D4079E10C6}" name="Unit of Measure" dataDxfId="88"/>
    <tableColumn id="9" xr3:uid="{F62743D9-9548-4071-AB1C-CCC102B63081}" name="Quantity in _x000a_Unit of Measure" dataDxfId="87"/>
    <tableColumn id="12" xr3:uid="{071C43D0-C00D-4A51-A3D0-3BDB55DBA80B}" name="Contractor's Standard Hourly Rate" dataDxfId="86"/>
    <tableColumn id="13" xr3:uid="{3D78911A-DB5C-43A0-8F2B-574C281B4FE6}" name="Contract Discount" dataDxfId="85"/>
    <tableColumn id="10" xr3:uid="{DAB35846-36FD-4936-969A-BAAA5139FE45}" name="Contract Price" dataDxfId="84" dataCellStyle="Currency">
      <calculatedColumnFormula>Table13451619[[#This Row],[Contractor''s Standard Hourly Rate]]*(1-Table13451619[[#This Row],[Contract Discount]])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D152F505-5132-48D6-B028-72756FA319BD}" name="Table134101520" displayName="Table134101520" ref="A30:N40" totalsRowShown="0" headerRowDxfId="83" dataDxfId="81" headerRowBorderDxfId="82" tableBorderDxfId="80">
  <autoFilter ref="A30:N40" xr:uid="{A19A21AA-190B-4915-A7A7-831A3AF3A6FE}"/>
  <tableColumns count="14">
    <tableColumn id="1" xr3:uid="{5B1C5A3B-9EE2-401E-9680-1D28C55FC675}" name="Contact Line Item # (CLIN) " dataDxfId="79"/>
    <tableColumn id="2" xr3:uid="{8465F11F-1629-4D10-91BB-C7674336E7B4}" name="Commodity Description" dataDxfId="78"/>
    <tableColumn id="3" xr3:uid="{8B0E7E68-08F7-41C1-980E-A8E7520427C9}" name="UNSPSC Code_x000a_(Version 11)" dataDxfId="77"/>
    <tableColumn id="4" xr3:uid="{27D2650A-5331-48C3-A483-A028C760BD99}" name="Manufacturer Part Number (OEM #)" dataDxfId="76"/>
    <tableColumn id="5" xr3:uid="{802126D1-BC58-46E4-978A-A2199BEA7513}" name="Manufacturer (OEM)" dataDxfId="75"/>
    <tableColumn id="6" xr3:uid="{4A4595D3-1367-4392-AFE9-169A13B23E27}" name="SKU # / Item #" dataDxfId="74"/>
    <tableColumn id="7" xr3:uid="{CDCD0D24-9F3F-4EB7-ADD5-E54FA03A4E39}" name="Item Description" dataDxfId="73"/>
    <tableColumn id="8" xr3:uid="{E60AEC5C-19D1-4379-B5E3-29161F25ADCD}" name="Unit of Measure" dataDxfId="72"/>
    <tableColumn id="9" xr3:uid="{9FB678F4-FDEB-4EE7-AFD7-996201379214}" name="Quantity in _x000a_Unit of Measure" dataDxfId="71"/>
    <tableColumn id="12" xr3:uid="{3F3B589F-D737-4F93-A2A9-F931941F8F18}" name="OEM MSRP / List Price" dataDxfId="70"/>
    <tableColumn id="13" xr3:uid="{D73BD7B6-35E3-4E3D-9EF9-D0E2EC91F5EC}" name="Contract Discount" dataDxfId="69"/>
    <tableColumn id="10" xr3:uid="{4BBBCA95-9094-4B3C-BC8F-7375FDD41C88}" name="Contract Price" dataDxfId="68" dataCellStyle="Currency">
      <calculatedColumnFormula>Table134101520[[#This Row],[OEM MSRP / List Price]]*(1-Table134101520[[#This Row],[Contract Discount]])</calculatedColumnFormula>
    </tableColumn>
    <tableColumn id="14" xr3:uid="{EAB25AD8-5E15-442A-9294-ED9B738B22C7}" name="Non-Core Segment ID" dataDxfId="67" dataCellStyle="Currency"/>
    <tableColumn id="11" xr3:uid="{0257436B-5540-4B57-9191-36B4429DD098}" name="Product Category" dataDxfId="6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8A5D9EE-1344-48E4-8E75-AEA4B179CC6E}" name="Table1121722" displayName="Table1121722" ref="A8:N11" totalsRowShown="0" headerRowDxfId="65" dataDxfId="63" headerRowBorderDxfId="64" tableBorderDxfId="62">
  <autoFilter ref="A8:N11" xr:uid="{00000000-0009-0000-0100-000001000000}"/>
  <tableColumns count="14">
    <tableColumn id="1" xr3:uid="{B6CDE9E6-6098-49F5-B254-D5AAE6645572}" name="Contact Line Item # (CLIN) " dataDxfId="61"/>
    <tableColumn id="2" xr3:uid="{CB4CA832-8158-44AF-8518-6A41B878350A}" name="Commodity Description" dataDxfId="60"/>
    <tableColumn id="3" xr3:uid="{ECCE039C-9615-4EF2-A3C9-0FD5041B3582}" name="UNSPSC Code_x000a_(Version 11)" dataDxfId="59"/>
    <tableColumn id="4" xr3:uid="{DDBB9319-E1FF-4B44-A7FC-670B6A3AB1F1}" name="Manufacturer Part Number (OEM #)" dataDxfId="58"/>
    <tableColumn id="5" xr3:uid="{8A752FA1-645D-475D-B1B0-43E3C475BEF6}" name="Manufacturer (OEM)" dataDxfId="57"/>
    <tableColumn id="6" xr3:uid="{6E7F9590-5EE1-46FC-8420-DDB5B0AFB65A}" name="SKU # / Item #" dataDxfId="56"/>
    <tableColumn id="7" xr3:uid="{303AABB9-6D95-446A-B5EB-2AF16C049F3A}" name="Item Description" dataDxfId="55"/>
    <tableColumn id="8" xr3:uid="{65EF82B9-10EB-4287-9CB4-BBB0C65817FC}" name="Unit of Measure" dataDxfId="54"/>
    <tableColumn id="9" xr3:uid="{9BD2D324-5AE3-4F7E-A418-0204284A19E0}" name="Quantity in _x000a_Unit of Measure" dataDxfId="53"/>
    <tableColumn id="12" xr3:uid="{D4DD6541-4F7A-41AF-AF11-087E4B668707}" name="OEM MSRP / List Price" dataDxfId="52"/>
    <tableColumn id="13" xr3:uid="{FFFC9C6A-6C5B-4D91-83B6-71BDCC4733A3}" name="Contract Discount" dataDxfId="51"/>
    <tableColumn id="10" xr3:uid="{046D558D-F72B-426F-BD23-6D7556667192}" name="Contract Price" dataDxfId="50" dataCellStyle="Currency">
      <calculatedColumnFormula>Table1121722[[#This Row],[OEM MSRP / List Price]]*(1-Table1121722[[#This Row],[Contract Discount]])</calculatedColumnFormula>
    </tableColumn>
    <tableColumn id="14" xr3:uid="{3E72AE60-C5BA-4210-B675-FB71D69EFDAC}" name="Non-Core Segment ID" dataDxfId="49" dataCellStyle="Currency"/>
    <tableColumn id="11" xr3:uid="{F6EE32B9-649A-4112-B57D-A219EB4BE129}" name="Product Category" dataDxfId="4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FF84BC3B-C50B-4FA3-87A6-BCDD0DDEE74E}" name="Table13427131823" displayName="Table13427131823" ref="A42:N57" totalsRowShown="0" headerRowDxfId="47" dataDxfId="45" headerRowBorderDxfId="46" tableBorderDxfId="44">
  <autoFilter ref="A42:N57" xr:uid="{0E152463-8347-4277-A06B-1E8BB9709B94}"/>
  <tableColumns count="14">
    <tableColumn id="1" xr3:uid="{78386317-3ABB-410E-A9D9-8F7C526CEFC2}" name="Contact Line Item # (CLIN) " dataDxfId="43"/>
    <tableColumn id="2" xr3:uid="{C9644F19-198E-4618-BC1C-23EBA82F74B2}" name="Commodity Description" dataDxfId="42"/>
    <tableColumn id="3" xr3:uid="{1640378A-D931-4DED-AD82-7B01BE76B40B}" name="UNSPSC Code_x000a_(Version 11)" dataDxfId="41"/>
    <tableColumn id="4" xr3:uid="{135BA150-0ABF-40B0-9C87-14CCE3F1AD73}" name="Manufacturer Part Number (OEM #)" dataDxfId="40"/>
    <tableColumn id="5" xr3:uid="{7E6E0997-C086-4B7D-AB05-C97A5C94E307}" name="Manufacturer (OEM)" dataDxfId="39"/>
    <tableColumn id="6" xr3:uid="{B50C450C-FC39-4766-9092-117148DE9F36}" name="SKU # / Item #" dataDxfId="38"/>
    <tableColumn id="7" xr3:uid="{EB0C4EB7-D80C-478E-99C9-ECF55764DA33}" name="Item Description" dataDxfId="37"/>
    <tableColumn id="8" xr3:uid="{86819EC2-4866-4164-8141-26D37FD6C28F}" name="Unit of Measure" dataDxfId="36"/>
    <tableColumn id="9" xr3:uid="{480988A7-B933-4158-840E-659E74514ED1}" name="Quantity in _x000a_Unit of Measure" dataDxfId="35"/>
    <tableColumn id="12" xr3:uid="{C3504E13-F9C8-4E16-AAF0-DAB87C2CF7C6}" name="OEM MSRP / List Price" dataDxfId="34"/>
    <tableColumn id="13" xr3:uid="{1ACF0B36-E903-4BCB-B560-B8659E321798}" name="Contract Discount" dataDxfId="33"/>
    <tableColumn id="10" xr3:uid="{036952D6-5469-4706-BBBB-4B9AAF6E1905}" name="Contract Price" dataDxfId="32" dataCellStyle="Currency">
      <calculatedColumnFormula>Table13427131823[[#This Row],[OEM MSRP / List Price]]*(1-Table13427131823[[#This Row],[Contract Discount]])</calculatedColumnFormula>
    </tableColumn>
    <tableColumn id="14" xr3:uid="{1AB088E0-DBA5-42F8-9B3F-E7CD65A755B8}" name="Non-Core Segment ID" dataDxfId="31" dataCellStyle="Currency"/>
    <tableColumn id="11" xr3:uid="{CE6341A6-3D4D-49E2-AFF1-F3533AD6970B}" name="Product Category" dataDxfId="3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5BD3B4C-FDCD-4D25-B9F0-1B32C93D7B40}" name="Table13678" displayName="Table13678" ref="A13:N28" totalsRowShown="0" headerRowDxfId="29" headerRowBorderDxfId="28" tableBorderDxfId="27">
  <autoFilter ref="A13:N28" xr:uid="{75BD3B4C-FDCD-4D25-B9F0-1B32C93D7B40}"/>
  <tableColumns count="14">
    <tableColumn id="1" xr3:uid="{7D7B579D-C435-445D-B92C-5DDFCE61E2E7}" name="Contact Line Item # (CLIN) " dataDxfId="26"/>
    <tableColumn id="2" xr3:uid="{57099988-50B6-43A6-9B94-FE9C0B2DC319}" name="Commodity Description" dataDxfId="25"/>
    <tableColumn id="3" xr3:uid="{ECD1EBC0-5301-43D2-A55E-63C4AF1B39F7}" name="UNSPSC Code_x000a_(Version 11)" dataDxfId="24"/>
    <tableColumn id="4" xr3:uid="{F01D5E0D-3C82-42C4-8623-EAAE93CB65C8}" name="Manufacturer Part Number (OEM #)" dataDxfId="23"/>
    <tableColumn id="5" xr3:uid="{7B272D5F-7753-4A77-8C13-3D987B6398EF}" name="Manufacturer (OEM)" dataDxfId="22"/>
    <tableColumn id="6" xr3:uid="{D9907FA7-EF7F-4714-AD87-A7B1F645D3F1}" name="SKU # / Item #" dataDxfId="21"/>
    <tableColumn id="7" xr3:uid="{437D2B47-E50F-432A-9810-D7B932BA8D6C}" name="Item Description" dataDxfId="20"/>
    <tableColumn id="8" xr3:uid="{E0905BB9-D836-4BC3-A04C-60FD9D029390}" name="Unit of Measure" dataDxfId="19"/>
    <tableColumn id="9" xr3:uid="{27CF835A-13B7-450C-B420-8EAB5A1082D9}" name="Quantity in _x000a_Unit of Measure" dataDxfId="18"/>
    <tableColumn id="12" xr3:uid="{8D1642B7-9E03-4ADD-BE1A-118DBD19A03A}" name="OEM MSRP / List Price" dataDxfId="17"/>
    <tableColumn id="13" xr3:uid="{21E86726-8B88-4D78-B42C-1F4EF41DB777}" name="Contract Discount" dataDxfId="16"/>
    <tableColumn id="10" xr3:uid="{3932753D-002D-45E5-ADB8-CCA0C95698D9}" name="Contract Price" dataDxfId="15" dataCellStyle="Currency">
      <calculatedColumnFormula>Table13678[[#This Row],[OEM MSRP / List Price]]*(1-Table13678[[#This Row],[Contract Discount]])</calculatedColumnFormula>
    </tableColumn>
    <tableColumn id="14" xr3:uid="{5AB2BAA4-A007-4A7F-90F0-4FEABF9E74EE}" name="Non-Core Segment ID" dataDxfId="14" dataCellStyle="Currency"/>
    <tableColumn id="11" xr3:uid="{E161F42A-4120-4285-A24C-38D2A5EC5CD8}" name="Product Category" dataDxfId="1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DF5B82A4-7A19-4D5D-BAF1-CC2B9DF1DC63}" name="Table1345161921" displayName="Table1345161921" ref="A59:I67" totalsRowShown="0" headerRowDxfId="12" dataDxfId="10" headerRowBorderDxfId="11" tableBorderDxfId="9">
  <autoFilter ref="A59:I67" xr:uid="{DF5B82A4-7A19-4D5D-BAF1-CC2B9DF1DC63}"/>
  <tableColumns count="9">
    <tableColumn id="1" xr3:uid="{3E6BE228-5142-4784-BAD5-DE7C1077D0B9}" name="Contact Line Item # (CLIN) " dataDxfId="8"/>
    <tableColumn id="2" xr3:uid="{FF2A030D-FA69-456E-92D2-77FF69E73544}" name="Commodity Description" dataDxfId="7"/>
    <tableColumn id="3" xr3:uid="{96D1917B-79FA-4791-A2C5-96D70C98096B}" name="UNSPSC Code_x000a_(Version 11)" dataDxfId="6"/>
    <tableColumn id="6" xr3:uid="{440A81A2-F941-4639-B575-F633DC630BE0}" name="SKU # / Item #" dataDxfId="5"/>
    <tableColumn id="8" xr3:uid="{6867E109-283C-4891-A694-3064DA3FEF39}" name="Unit of Measure" dataDxfId="4"/>
    <tableColumn id="9" xr3:uid="{751B697C-CE87-4A5C-B1C0-69F1331C6CD4}" name="Quantity in _x000a_Unit of Measure" dataDxfId="3"/>
    <tableColumn id="12" xr3:uid="{05747591-DCC1-471C-B957-2CCBC7B2DFCF}" name="Contractor's Standard Hourly Rate" dataDxfId="2"/>
    <tableColumn id="13" xr3:uid="{6F99A9D4-23E9-4058-A600-B36FCCF2D72E}" name="Contract Discount" dataDxfId="1"/>
    <tableColumn id="10" xr3:uid="{DD600728-3A6A-495B-AD80-6973AB0E31EE}" name="Contract Price" dataDxfId="0" dataCellStyle="Currency">
      <calculatedColumnFormula>Table1345161921[[#This Row],[Contractor''s Standard Hourly Rate]]*(1-Table1345161921[[#This Row],[Contract Discount]])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4.xml"/><Relationship Id="rId3" Type="http://schemas.openxmlformats.org/officeDocument/2006/relationships/hyperlink" Target="https://www3.lenovo.com/le/listprice/us/en/listprice/listprice" TargetMode="External"/><Relationship Id="rId7" Type="http://schemas.openxmlformats.org/officeDocument/2006/relationships/table" Target="../tables/table3.xml"/><Relationship Id="rId2" Type="http://schemas.openxmlformats.org/officeDocument/2006/relationships/hyperlink" Target="http://www.academicsupplier.net/" TargetMode="External"/><Relationship Id="rId1" Type="http://schemas.openxmlformats.org/officeDocument/2006/relationships/hyperlink" Target="https://www3.lenovo.com/le/listprice/us/en/listprice/listprice" TargetMode="External"/><Relationship Id="rId6" Type="http://schemas.openxmlformats.org/officeDocument/2006/relationships/table" Target="../tables/table2.xm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Relationship Id="rId9" Type="http://schemas.openxmlformats.org/officeDocument/2006/relationships/table" Target="../tables/table5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.xml"/><Relationship Id="rId3" Type="http://schemas.openxmlformats.org/officeDocument/2006/relationships/hyperlink" Target="https://www3.lenovo.com/le/listprice/us/en/listprice/listprice" TargetMode="External"/><Relationship Id="rId7" Type="http://schemas.openxmlformats.org/officeDocument/2006/relationships/table" Target="../tables/table8.xml"/><Relationship Id="rId2" Type="http://schemas.openxmlformats.org/officeDocument/2006/relationships/hyperlink" Target="http://www.academicsupplier.net/" TargetMode="External"/><Relationship Id="rId1" Type="http://schemas.openxmlformats.org/officeDocument/2006/relationships/hyperlink" Target="https://www3.lenovo.com/le/listprice/us/en/listprice/listprice" TargetMode="External"/><Relationship Id="rId6" Type="http://schemas.openxmlformats.org/officeDocument/2006/relationships/table" Target="../tables/table7.xml"/><Relationship Id="rId5" Type="http://schemas.openxmlformats.org/officeDocument/2006/relationships/table" Target="../tables/table6.xml"/><Relationship Id="rId4" Type="http://schemas.openxmlformats.org/officeDocument/2006/relationships/printerSettings" Target="../printerSettings/printerSettings3.bin"/><Relationship Id="rId9" Type="http://schemas.openxmlformats.org/officeDocument/2006/relationships/table" Target="../tables/table10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psref.lenovo.com/syspool/Sys/PDF/ThinkCentre/ThinkCentre_M80s_Gen_3/ThinkCentre_M80s_Gen_3_Spec.pdf" TargetMode="External"/><Relationship Id="rId2" Type="http://schemas.openxmlformats.org/officeDocument/2006/relationships/hyperlink" Target="https://psref.lenovo.com/syspool/Sys/PDF/ThinkCentre/ThinkCentre_M80q_Gen_3/ThinkCentre_M80q_Gen_3_Spec.pdf" TargetMode="External"/><Relationship Id="rId1" Type="http://schemas.openxmlformats.org/officeDocument/2006/relationships/hyperlink" Target="https://psref.lenovo.com/syspool/Sys/PDF/ThinkCentre/ThinkCentre_M80q_Gen_3/ThinkCentre_M80q_Gen_3_Spec.pdf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psref.lenovo.com/syspool/Sys/PDF/ThinkCentre/ThinkCentre_M90s_Gen_3/ThinkCentre_M90s_Gen_3_Spec.pdf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4.xml"/><Relationship Id="rId3" Type="http://schemas.openxmlformats.org/officeDocument/2006/relationships/hyperlink" Target="https://www3.lenovo.com/le/listprice/us/en/listprice/listprice" TargetMode="External"/><Relationship Id="rId7" Type="http://schemas.openxmlformats.org/officeDocument/2006/relationships/table" Target="../tables/table13.xml"/><Relationship Id="rId2" Type="http://schemas.openxmlformats.org/officeDocument/2006/relationships/hyperlink" Target="http://www.academicsupplier.net/" TargetMode="External"/><Relationship Id="rId1" Type="http://schemas.openxmlformats.org/officeDocument/2006/relationships/hyperlink" Target="https://www3.lenovo.com/le/listprice/us/en/listprice/listprice" TargetMode="External"/><Relationship Id="rId6" Type="http://schemas.openxmlformats.org/officeDocument/2006/relationships/table" Target="../tables/table12.xml"/><Relationship Id="rId5" Type="http://schemas.openxmlformats.org/officeDocument/2006/relationships/table" Target="../tables/table11.xml"/><Relationship Id="rId4" Type="http://schemas.openxmlformats.org/officeDocument/2006/relationships/printerSettings" Target="../printerSettings/printerSettings5.bin"/><Relationship Id="rId9" Type="http://schemas.openxmlformats.org/officeDocument/2006/relationships/table" Target="../tables/table1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9.xml"/><Relationship Id="rId3" Type="http://schemas.openxmlformats.org/officeDocument/2006/relationships/hyperlink" Target="https://www3.lenovo.com/le/listprice/us/en/listprice/listprice" TargetMode="External"/><Relationship Id="rId7" Type="http://schemas.openxmlformats.org/officeDocument/2006/relationships/table" Target="../tables/table18.xml"/><Relationship Id="rId2" Type="http://schemas.openxmlformats.org/officeDocument/2006/relationships/hyperlink" Target="http://www.academicsupplier.net/" TargetMode="External"/><Relationship Id="rId1" Type="http://schemas.openxmlformats.org/officeDocument/2006/relationships/hyperlink" Target="https://www3.lenovo.com/le/listprice/us/en/listprice/listprice" TargetMode="External"/><Relationship Id="rId6" Type="http://schemas.openxmlformats.org/officeDocument/2006/relationships/table" Target="../tables/table17.xml"/><Relationship Id="rId5" Type="http://schemas.openxmlformats.org/officeDocument/2006/relationships/table" Target="../tables/table16.xml"/><Relationship Id="rId4" Type="http://schemas.openxmlformats.org/officeDocument/2006/relationships/printerSettings" Target="../printerSettings/printerSettings7.bin"/><Relationship Id="rId9" Type="http://schemas.openxmlformats.org/officeDocument/2006/relationships/table" Target="../tables/table20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psref.lenovo.com/Detail/ThinkVision/ThinkVision_P24q_30?M=63B4GAR6US" TargetMode="External"/><Relationship Id="rId1" Type="http://schemas.openxmlformats.org/officeDocument/2006/relationships/hyperlink" Target="https://psref.lenovo.com/Detail/ThinkVision/ThinkVision_P24h_30?M=63B3GAR6US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XFA130"/>
  <sheetViews>
    <sheetView tabSelected="1" zoomScale="80" zoomScaleNormal="80" workbookViewId="0">
      <selection sqref="A1:N1"/>
    </sheetView>
  </sheetViews>
  <sheetFormatPr defaultColWidth="0" defaultRowHeight="15.75" zeroHeight="1"/>
  <cols>
    <col min="1" max="1" width="18.7109375" style="9" customWidth="1"/>
    <col min="2" max="2" width="30.7109375" style="7" customWidth="1"/>
    <col min="3" max="3" width="18.7109375" style="7" customWidth="1"/>
    <col min="4" max="4" width="24.42578125" style="7" customWidth="1"/>
    <col min="5" max="6" width="18.7109375" style="7" customWidth="1"/>
    <col min="7" max="7" width="63" style="7" customWidth="1"/>
    <col min="8" max="8" width="18.7109375" style="8" customWidth="1"/>
    <col min="9" max="12" width="18.7109375" style="7" customWidth="1"/>
    <col min="13" max="13" width="16.5703125" style="8" customWidth="1"/>
    <col min="14" max="14" width="39.42578125" style="7" customWidth="1"/>
    <col min="15" max="16384" width="46" style="7" hidden="1"/>
  </cols>
  <sheetData>
    <row r="1" spans="1:14" s="16" customFormat="1" ht="21" customHeight="1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</row>
    <row r="2" spans="1:14" s="16" customFormat="1" ht="21" customHeight="1">
      <c r="A2" s="166" t="s">
        <v>1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</row>
    <row r="3" spans="1:14" s="16" customFormat="1" ht="21" customHeight="1">
      <c r="A3" s="166" t="s">
        <v>981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</row>
    <row r="4" spans="1:14" s="16" customFormat="1" ht="18">
      <c r="A4" s="166" t="s">
        <v>2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</row>
    <row r="5" spans="1:14" s="16" customFormat="1" ht="18">
      <c r="A5" s="168" t="s">
        <v>3</v>
      </c>
      <c r="B5" s="168"/>
      <c r="C5" s="168"/>
      <c r="D5" s="168"/>
      <c r="E5" s="168"/>
      <c r="F5" s="168"/>
      <c r="G5" s="168"/>
      <c r="H5" s="167" t="s">
        <v>4</v>
      </c>
      <c r="I5" s="167"/>
      <c r="J5" s="167"/>
      <c r="K5" s="167"/>
      <c r="L5" s="167"/>
      <c r="M5" s="167"/>
      <c r="N5" s="167"/>
    </row>
    <row r="6" spans="1:14" s="16" customFormat="1" ht="20.25">
      <c r="A6" s="164" t="s">
        <v>5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</row>
    <row r="7" spans="1:14" s="16" customFormat="1" ht="23.25">
      <c r="A7" s="169" t="s">
        <v>6</v>
      </c>
      <c r="B7" s="169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</row>
    <row r="8" spans="1:14" ht="65.25" customHeight="1">
      <c r="A8" s="2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13</v>
      </c>
      <c r="H8" s="3" t="s">
        <v>14</v>
      </c>
      <c r="I8" s="3" t="s">
        <v>15</v>
      </c>
      <c r="J8" s="4" t="s">
        <v>16</v>
      </c>
      <c r="K8" s="4" t="s">
        <v>17</v>
      </c>
      <c r="L8" s="4" t="s">
        <v>18</v>
      </c>
      <c r="M8" s="17" t="s">
        <v>19</v>
      </c>
      <c r="N8" s="15" t="s">
        <v>20</v>
      </c>
    </row>
    <row r="9" spans="1:14" s="57" customFormat="1" ht="30" customHeight="1">
      <c r="A9" s="1" t="s">
        <v>21</v>
      </c>
      <c r="B9" s="11" t="s">
        <v>22</v>
      </c>
      <c r="C9" s="11">
        <v>43211507</v>
      </c>
      <c r="D9" s="11" t="s">
        <v>23</v>
      </c>
      <c r="E9" s="11" t="s">
        <v>24</v>
      </c>
      <c r="F9" s="11" t="s">
        <v>23</v>
      </c>
      <c r="G9" s="5" t="s">
        <v>25</v>
      </c>
      <c r="H9" s="11" t="s">
        <v>26</v>
      </c>
      <c r="I9" s="11">
        <v>1</v>
      </c>
      <c r="J9" s="14">
        <v>1578</v>
      </c>
      <c r="K9" s="116">
        <v>0.4</v>
      </c>
      <c r="L9" s="111">
        <f>Table1[[#This Row],[OEM MSRP / List Price]]*(1-Table1[[#This Row],[Contract Discount]])</f>
        <v>946.8</v>
      </c>
      <c r="M9" s="12" t="s">
        <v>27</v>
      </c>
      <c r="N9" s="28" t="s">
        <v>28</v>
      </c>
    </row>
    <row r="10" spans="1:14" s="57" customFormat="1" ht="30" customHeight="1">
      <c r="A10" s="1" t="s">
        <v>29</v>
      </c>
      <c r="B10" s="11" t="s">
        <v>22</v>
      </c>
      <c r="C10" s="11">
        <v>43211507</v>
      </c>
      <c r="D10" s="11" t="s">
        <v>30</v>
      </c>
      <c r="E10" s="11" t="s">
        <v>24</v>
      </c>
      <c r="F10" s="11" t="s">
        <v>30</v>
      </c>
      <c r="G10" s="5" t="s">
        <v>31</v>
      </c>
      <c r="H10" s="11" t="s">
        <v>26</v>
      </c>
      <c r="I10" s="11">
        <v>1</v>
      </c>
      <c r="J10" s="14">
        <v>1573</v>
      </c>
      <c r="K10" s="116">
        <v>0.4</v>
      </c>
      <c r="L10" s="111">
        <f>Table1[[#This Row],[OEM MSRP / List Price]]*(1-Table1[[#This Row],[Contract Discount]])</f>
        <v>943.8</v>
      </c>
      <c r="M10" s="12" t="s">
        <v>27</v>
      </c>
      <c r="N10" s="28" t="s">
        <v>32</v>
      </c>
    </row>
    <row r="11" spans="1:14" s="57" customFormat="1" ht="30" customHeight="1">
      <c r="A11" s="1" t="s">
        <v>33</v>
      </c>
      <c r="B11" s="11" t="s">
        <v>22</v>
      </c>
      <c r="C11" s="11">
        <v>43211507</v>
      </c>
      <c r="D11" s="11" t="s">
        <v>34</v>
      </c>
      <c r="E11" s="11" t="s">
        <v>24</v>
      </c>
      <c r="F11" s="11" t="s">
        <v>34</v>
      </c>
      <c r="G11" s="5" t="s">
        <v>35</v>
      </c>
      <c r="H11" s="11" t="s">
        <v>26</v>
      </c>
      <c r="I11" s="11">
        <v>1</v>
      </c>
      <c r="J11" s="14">
        <v>1593</v>
      </c>
      <c r="K11" s="116">
        <v>0.4</v>
      </c>
      <c r="L11" s="111">
        <f>Table1[[#This Row],[OEM MSRP / List Price]]*(1-Table1[[#This Row],[Contract Discount]])</f>
        <v>955.8</v>
      </c>
      <c r="M11" s="12" t="s">
        <v>27</v>
      </c>
      <c r="N11" s="28" t="s">
        <v>36</v>
      </c>
    </row>
    <row r="12" spans="1:14" s="57" customFormat="1" ht="30" customHeight="1">
      <c r="A12" s="1" t="s">
        <v>37</v>
      </c>
      <c r="B12" s="11" t="s">
        <v>22</v>
      </c>
      <c r="C12" s="11">
        <v>43211507</v>
      </c>
      <c r="D12" s="11" t="s">
        <v>38</v>
      </c>
      <c r="E12" s="11" t="s">
        <v>24</v>
      </c>
      <c r="F12" s="11" t="s">
        <v>38</v>
      </c>
      <c r="G12" s="5" t="s">
        <v>39</v>
      </c>
      <c r="H12" s="11" t="s">
        <v>26</v>
      </c>
      <c r="I12" s="11">
        <v>1</v>
      </c>
      <c r="J12" s="14">
        <v>1613</v>
      </c>
      <c r="K12" s="116">
        <v>0.4</v>
      </c>
      <c r="L12" s="111">
        <f>Table1[[#This Row],[OEM MSRP / List Price]]*(1-Table1[[#This Row],[Contract Discount]])</f>
        <v>967.8</v>
      </c>
      <c r="M12" s="12" t="s">
        <v>27</v>
      </c>
      <c r="N12" s="28" t="s">
        <v>40</v>
      </c>
    </row>
    <row r="13" spans="1:14" s="57" customFormat="1" ht="30" customHeight="1">
      <c r="A13" s="1" t="s">
        <v>41</v>
      </c>
      <c r="B13" s="11" t="s">
        <v>22</v>
      </c>
      <c r="C13" s="11">
        <v>43211507</v>
      </c>
      <c r="D13" s="11" t="s">
        <v>42</v>
      </c>
      <c r="E13" s="11" t="s">
        <v>24</v>
      </c>
      <c r="F13" s="11" t="s">
        <v>42</v>
      </c>
      <c r="G13" s="5" t="s">
        <v>43</v>
      </c>
      <c r="H13" s="11" t="s">
        <v>26</v>
      </c>
      <c r="I13" s="11">
        <v>1</v>
      </c>
      <c r="J13" s="14">
        <v>1743</v>
      </c>
      <c r="K13" s="116">
        <v>0.4</v>
      </c>
      <c r="L13" s="111">
        <f>Table1[[#This Row],[OEM MSRP / List Price]]*(1-Table1[[#This Row],[Contract Discount]])</f>
        <v>1045.8</v>
      </c>
      <c r="M13" s="12" t="s">
        <v>27</v>
      </c>
      <c r="N13" s="28" t="s">
        <v>44</v>
      </c>
    </row>
    <row r="14" spans="1:14" s="57" customFormat="1" ht="30" customHeight="1">
      <c r="A14" s="53" t="s">
        <v>45</v>
      </c>
      <c r="B14" s="54" t="s">
        <v>22</v>
      </c>
      <c r="C14" s="54">
        <v>43211507</v>
      </c>
      <c r="D14" s="54" t="s">
        <v>46</v>
      </c>
      <c r="E14" s="54" t="s">
        <v>24</v>
      </c>
      <c r="F14" s="54" t="s">
        <v>46</v>
      </c>
      <c r="G14" s="127" t="s">
        <v>47</v>
      </c>
      <c r="H14" s="54" t="s">
        <v>26</v>
      </c>
      <c r="I14" s="54">
        <v>1</v>
      </c>
      <c r="J14" s="55">
        <v>1768</v>
      </c>
      <c r="K14" s="117">
        <v>0.4</v>
      </c>
      <c r="L14" s="111">
        <f>Table1[[#This Row],[OEM MSRP / List Price]]*(1-Table1[[#This Row],[Contract Discount]])</f>
        <v>1060.8</v>
      </c>
      <c r="M14" s="37" t="s">
        <v>27</v>
      </c>
      <c r="N14" s="56" t="s">
        <v>48</v>
      </c>
    </row>
    <row r="15" spans="1:14" ht="30">
      <c r="A15" s="157" t="s">
        <v>49</v>
      </c>
      <c r="B15" s="63" t="s">
        <v>22</v>
      </c>
      <c r="C15" s="63">
        <v>43211507</v>
      </c>
      <c r="D15" s="63" t="s">
        <v>50</v>
      </c>
      <c r="E15" s="63" t="s">
        <v>24</v>
      </c>
      <c r="F15" s="63" t="s">
        <v>50</v>
      </c>
      <c r="G15" s="64" t="s">
        <v>51</v>
      </c>
      <c r="H15" s="63" t="s">
        <v>26</v>
      </c>
      <c r="I15" s="63">
        <v>1</v>
      </c>
      <c r="J15" s="65">
        <v>2083</v>
      </c>
      <c r="K15" s="66">
        <v>0.26</v>
      </c>
      <c r="L15" s="67" t="e">
        <f>[1]!Table1[[#This Row],[OEM MSRP / List Price]]*(1-[1]!Table1[[#This Row],[Contract Discount]])</f>
        <v>#REF!</v>
      </c>
      <c r="M15" s="158" t="s">
        <v>27</v>
      </c>
      <c r="N15" s="159" t="s">
        <v>52</v>
      </c>
    </row>
    <row r="16" spans="1:14" ht="30">
      <c r="A16" s="157" t="s">
        <v>53</v>
      </c>
      <c r="B16" s="63" t="s">
        <v>22</v>
      </c>
      <c r="C16" s="63">
        <v>43211507</v>
      </c>
      <c r="D16" s="63" t="s">
        <v>54</v>
      </c>
      <c r="E16" s="63" t="s">
        <v>24</v>
      </c>
      <c r="F16" s="63" t="s">
        <v>54</v>
      </c>
      <c r="G16" s="64" t="s">
        <v>55</v>
      </c>
      <c r="H16" s="63" t="s">
        <v>26</v>
      </c>
      <c r="I16" s="63">
        <v>1</v>
      </c>
      <c r="J16" s="65">
        <v>2253</v>
      </c>
      <c r="K16" s="66">
        <v>0.26</v>
      </c>
      <c r="L16" s="67" t="e">
        <f>[1]!Table1[[#This Row],[OEM MSRP / List Price]]*(1-[1]!Table1[[#This Row],[Contract Discount]])</f>
        <v>#REF!</v>
      </c>
      <c r="M16" s="158" t="s">
        <v>27</v>
      </c>
      <c r="N16" s="159" t="s">
        <v>56</v>
      </c>
    </row>
    <row r="17" spans="1:14" ht="30">
      <c r="A17" s="157" t="s">
        <v>57</v>
      </c>
      <c r="B17" s="63" t="s">
        <v>22</v>
      </c>
      <c r="C17" s="63">
        <v>43211507</v>
      </c>
      <c r="D17" s="63" t="s">
        <v>58</v>
      </c>
      <c r="E17" s="63" t="s">
        <v>24</v>
      </c>
      <c r="F17" s="63" t="s">
        <v>58</v>
      </c>
      <c r="G17" s="64" t="s">
        <v>59</v>
      </c>
      <c r="H17" s="63" t="s">
        <v>26</v>
      </c>
      <c r="I17" s="63">
        <v>1</v>
      </c>
      <c r="J17" s="65">
        <v>2028</v>
      </c>
      <c r="K17" s="66">
        <v>0.26</v>
      </c>
      <c r="L17" s="67" t="e">
        <f>[1]!Table1[[#This Row],[OEM MSRP / List Price]]*(1-[1]!Table1[[#This Row],[Contract Discount]])</f>
        <v>#REF!</v>
      </c>
      <c r="M17" s="158" t="s">
        <v>27</v>
      </c>
      <c r="N17" s="159" t="s">
        <v>60</v>
      </c>
    </row>
    <row r="18" spans="1:14" ht="30">
      <c r="A18" s="157" t="s">
        <v>61</v>
      </c>
      <c r="B18" s="63" t="s">
        <v>22</v>
      </c>
      <c r="C18" s="63">
        <v>43211507</v>
      </c>
      <c r="D18" s="63" t="s">
        <v>62</v>
      </c>
      <c r="E18" s="63" t="s">
        <v>24</v>
      </c>
      <c r="F18" s="63" t="s">
        <v>62</v>
      </c>
      <c r="G18" s="64" t="s">
        <v>63</v>
      </c>
      <c r="H18" s="63" t="s">
        <v>26</v>
      </c>
      <c r="I18" s="63">
        <v>1</v>
      </c>
      <c r="J18" s="65">
        <v>2028</v>
      </c>
      <c r="K18" s="66">
        <v>0.26</v>
      </c>
      <c r="L18" s="67" t="e">
        <f>[1]!Table1[[#This Row],[OEM MSRP / List Price]]*(1-[1]!Table1[[#This Row],[Contract Discount]])</f>
        <v>#REF!</v>
      </c>
      <c r="M18" s="158" t="s">
        <v>27</v>
      </c>
      <c r="N18" s="159" t="s">
        <v>64</v>
      </c>
    </row>
    <row r="19" spans="1:14" ht="30">
      <c r="A19" s="157" t="s">
        <v>65</v>
      </c>
      <c r="B19" s="63" t="s">
        <v>22</v>
      </c>
      <c r="C19" s="63">
        <v>43211507</v>
      </c>
      <c r="D19" s="63" t="s">
        <v>66</v>
      </c>
      <c r="E19" s="63" t="s">
        <v>24</v>
      </c>
      <c r="F19" s="63" t="s">
        <v>66</v>
      </c>
      <c r="G19" s="64" t="s">
        <v>67</v>
      </c>
      <c r="H19" s="63" t="s">
        <v>26</v>
      </c>
      <c r="I19" s="63">
        <v>1</v>
      </c>
      <c r="J19" s="65">
        <v>2028</v>
      </c>
      <c r="K19" s="66">
        <v>0.26</v>
      </c>
      <c r="L19" s="67" t="e">
        <f>[1]!Table1[[#This Row],[OEM MSRP / List Price]]*(1-[1]!Table1[[#This Row],[Contract Discount]])</f>
        <v>#REF!</v>
      </c>
      <c r="M19" s="158" t="s">
        <v>27</v>
      </c>
      <c r="N19" s="159" t="s">
        <v>68</v>
      </c>
    </row>
    <row r="20" spans="1:14" ht="30">
      <c r="A20" s="157" t="s">
        <v>69</v>
      </c>
      <c r="B20" s="63" t="s">
        <v>22</v>
      </c>
      <c r="C20" s="63">
        <v>43211507</v>
      </c>
      <c r="D20" s="63" t="s">
        <v>70</v>
      </c>
      <c r="E20" s="63" t="s">
        <v>24</v>
      </c>
      <c r="F20" s="63" t="s">
        <v>70</v>
      </c>
      <c r="G20" s="64" t="s">
        <v>71</v>
      </c>
      <c r="H20" s="63" t="s">
        <v>26</v>
      </c>
      <c r="I20" s="63">
        <v>1</v>
      </c>
      <c r="J20" s="65">
        <v>2198</v>
      </c>
      <c r="K20" s="66">
        <v>0.26</v>
      </c>
      <c r="L20" s="67" t="e">
        <f>[1]!Table1[[#This Row],[OEM MSRP / List Price]]*(1-[1]!Table1[[#This Row],[Contract Discount]])</f>
        <v>#REF!</v>
      </c>
      <c r="M20" s="158" t="s">
        <v>27</v>
      </c>
      <c r="N20" s="159" t="s">
        <v>72</v>
      </c>
    </row>
    <row r="21" spans="1:14" ht="15">
      <c r="A21" s="157" t="s">
        <v>73</v>
      </c>
      <c r="B21" s="63" t="s">
        <v>22</v>
      </c>
      <c r="C21" s="63">
        <v>43211507</v>
      </c>
      <c r="D21" s="63" t="s">
        <v>74</v>
      </c>
      <c r="E21" s="63" t="s">
        <v>24</v>
      </c>
      <c r="F21" s="63" t="s">
        <v>74</v>
      </c>
      <c r="G21" s="64" t="s">
        <v>75</v>
      </c>
      <c r="H21" s="63" t="s">
        <v>26</v>
      </c>
      <c r="I21" s="63">
        <v>1</v>
      </c>
      <c r="J21" s="65">
        <v>2088</v>
      </c>
      <c r="K21" s="66">
        <v>0.26</v>
      </c>
      <c r="L21" s="67" t="e">
        <f>[1]!Table1[[#This Row],[OEM MSRP / List Price]]*(1-[1]!Table1[[#This Row],[Contract Discount]])</f>
        <v>#REF!</v>
      </c>
      <c r="M21" s="158" t="s">
        <v>27</v>
      </c>
      <c r="N21" s="159" t="s">
        <v>76</v>
      </c>
    </row>
    <row r="22" spans="1:14" ht="15">
      <c r="A22" s="157" t="s">
        <v>77</v>
      </c>
      <c r="B22" s="63" t="s">
        <v>22</v>
      </c>
      <c r="C22" s="63">
        <v>43211507</v>
      </c>
      <c r="D22" s="63" t="s">
        <v>78</v>
      </c>
      <c r="E22" s="63" t="s">
        <v>24</v>
      </c>
      <c r="F22" s="63" t="s">
        <v>78</v>
      </c>
      <c r="G22" s="64" t="s">
        <v>79</v>
      </c>
      <c r="H22" s="63" t="s">
        <v>26</v>
      </c>
      <c r="I22" s="63">
        <v>1</v>
      </c>
      <c r="J22" s="65">
        <v>2258</v>
      </c>
      <c r="K22" s="66">
        <v>0.26</v>
      </c>
      <c r="L22" s="67" t="e">
        <f>[1]!Table1[[#This Row],[OEM MSRP / List Price]]*(1-[1]!Table1[[#This Row],[Contract Discount]])</f>
        <v>#REF!</v>
      </c>
      <c r="M22" s="158" t="s">
        <v>27</v>
      </c>
      <c r="N22" s="159" t="s">
        <v>80</v>
      </c>
    </row>
    <row r="23" spans="1:14" ht="15">
      <c r="A23" s="157" t="s">
        <v>81</v>
      </c>
      <c r="B23" s="63" t="s">
        <v>22</v>
      </c>
      <c r="C23" s="63">
        <v>43211507</v>
      </c>
      <c r="D23" s="63" t="s">
        <v>82</v>
      </c>
      <c r="E23" s="63" t="s">
        <v>24</v>
      </c>
      <c r="F23" s="63" t="s">
        <v>82</v>
      </c>
      <c r="G23" s="64" t="s">
        <v>83</v>
      </c>
      <c r="H23" s="63" t="s">
        <v>26</v>
      </c>
      <c r="I23" s="63">
        <v>1</v>
      </c>
      <c r="J23" s="65">
        <v>2208</v>
      </c>
      <c r="K23" s="66">
        <v>0.26</v>
      </c>
      <c r="L23" s="67" t="e">
        <f>[1]!Table1[[#This Row],[OEM MSRP / List Price]]*(1-[1]!Table1[[#This Row],[Contract Discount]])</f>
        <v>#REF!</v>
      </c>
      <c r="M23" s="158" t="s">
        <v>27</v>
      </c>
      <c r="N23" s="159" t="s">
        <v>84</v>
      </c>
    </row>
    <row r="24" spans="1:14" ht="15">
      <c r="A24" s="157" t="s">
        <v>85</v>
      </c>
      <c r="B24" s="63" t="s">
        <v>22</v>
      </c>
      <c r="C24" s="63">
        <v>43211507</v>
      </c>
      <c r="D24" s="63" t="s">
        <v>86</v>
      </c>
      <c r="E24" s="63" t="s">
        <v>24</v>
      </c>
      <c r="F24" s="63" t="s">
        <v>86</v>
      </c>
      <c r="G24" s="64" t="s">
        <v>87</v>
      </c>
      <c r="H24" s="63" t="s">
        <v>26</v>
      </c>
      <c r="I24" s="63">
        <v>1</v>
      </c>
      <c r="J24" s="65">
        <v>2378</v>
      </c>
      <c r="K24" s="66">
        <v>0.26</v>
      </c>
      <c r="L24" s="67" t="e">
        <f>[1]!Table1[[#This Row],[OEM MSRP / List Price]]*(1-[1]!Table1[[#This Row],[Contract Discount]])</f>
        <v>#REF!</v>
      </c>
      <c r="M24" s="158" t="s">
        <v>27</v>
      </c>
      <c r="N24" s="159" t="s">
        <v>88</v>
      </c>
    </row>
    <row r="25" spans="1:14" ht="15">
      <c r="A25" s="157" t="s">
        <v>89</v>
      </c>
      <c r="B25" s="63" t="s">
        <v>22</v>
      </c>
      <c r="C25" s="63">
        <v>43211507</v>
      </c>
      <c r="D25" s="63" t="s">
        <v>90</v>
      </c>
      <c r="E25" s="63" t="s">
        <v>24</v>
      </c>
      <c r="F25" s="63" t="s">
        <v>90</v>
      </c>
      <c r="G25" s="64" t="s">
        <v>91</v>
      </c>
      <c r="H25" s="63" t="s">
        <v>26</v>
      </c>
      <c r="I25" s="63">
        <v>1</v>
      </c>
      <c r="J25" s="65">
        <v>2278</v>
      </c>
      <c r="K25" s="66">
        <v>0.26</v>
      </c>
      <c r="L25" s="67" t="e">
        <f>[1]!Table1[[#This Row],[OEM MSRP / List Price]]*(1-[1]!Table1[[#This Row],[Contract Discount]])</f>
        <v>#REF!</v>
      </c>
      <c r="M25" s="158" t="s">
        <v>27</v>
      </c>
      <c r="N25" s="159" t="s">
        <v>92</v>
      </c>
    </row>
    <row r="26" spans="1:14" ht="21.75" customHeight="1">
      <c r="A26" s="157" t="s">
        <v>93</v>
      </c>
      <c r="B26" s="63" t="s">
        <v>22</v>
      </c>
      <c r="C26" s="63">
        <v>43211507</v>
      </c>
      <c r="D26" s="63" t="s">
        <v>94</v>
      </c>
      <c r="E26" s="63" t="s">
        <v>24</v>
      </c>
      <c r="F26" s="63" t="s">
        <v>94</v>
      </c>
      <c r="G26" s="64" t="s">
        <v>95</v>
      </c>
      <c r="H26" s="63" t="s">
        <v>26</v>
      </c>
      <c r="I26" s="63">
        <v>1</v>
      </c>
      <c r="J26" s="65">
        <v>2448</v>
      </c>
      <c r="K26" s="66">
        <v>0.26</v>
      </c>
      <c r="L26" s="67" t="e">
        <f>[1]!Table1[[#This Row],[OEM MSRP / List Price]]*(1-[1]!Table1[[#This Row],[Contract Discount]])</f>
        <v>#REF!</v>
      </c>
      <c r="M26" s="158" t="s">
        <v>27</v>
      </c>
      <c r="N26" s="159" t="s">
        <v>96</v>
      </c>
    </row>
    <row r="27" spans="1:14" s="113" customFormat="1" ht="30.75" customHeight="1">
      <c r="A27" s="76" t="s">
        <v>97</v>
      </c>
      <c r="B27" s="110" t="s">
        <v>22</v>
      </c>
      <c r="C27" s="76">
        <v>43211507</v>
      </c>
      <c r="D27" s="76" t="s">
        <v>98</v>
      </c>
      <c r="E27" s="76" t="s">
        <v>24</v>
      </c>
      <c r="F27" s="76" t="s">
        <v>98</v>
      </c>
      <c r="G27" s="128" t="s">
        <v>99</v>
      </c>
      <c r="H27" s="76" t="s">
        <v>26</v>
      </c>
      <c r="I27" s="76">
        <v>1</v>
      </c>
      <c r="J27" s="119">
        <v>1723</v>
      </c>
      <c r="K27" s="80">
        <v>0.56999999999999995</v>
      </c>
      <c r="L27" s="81">
        <f>Table1[[#This Row],[OEM MSRP / List Price]]*(1-Table1[[#This Row],[Contract Discount]])</f>
        <v>740.8900000000001</v>
      </c>
      <c r="M27" s="112" t="s">
        <v>27</v>
      </c>
      <c r="N27" s="76" t="s">
        <v>968</v>
      </c>
    </row>
    <row r="28" spans="1:14" s="115" customFormat="1" ht="33" customHeight="1">
      <c r="A28" s="87" t="s">
        <v>100</v>
      </c>
      <c r="B28" s="110" t="s">
        <v>22</v>
      </c>
      <c r="C28" s="87">
        <v>43211507</v>
      </c>
      <c r="D28" s="87" t="s">
        <v>101</v>
      </c>
      <c r="E28" s="87" t="s">
        <v>24</v>
      </c>
      <c r="F28" s="87" t="s">
        <v>101</v>
      </c>
      <c r="G28" s="128" t="s">
        <v>102</v>
      </c>
      <c r="H28" s="87" t="s">
        <v>26</v>
      </c>
      <c r="I28" s="87">
        <v>1</v>
      </c>
      <c r="J28" s="121">
        <v>1733</v>
      </c>
      <c r="K28" s="90">
        <v>0.56999999999999995</v>
      </c>
      <c r="L28" s="91">
        <f>Table1[[#This Row],[OEM MSRP / List Price]]*(1-Table1[[#This Row],[Contract Discount]])</f>
        <v>745.19</v>
      </c>
      <c r="M28" s="114" t="s">
        <v>27</v>
      </c>
      <c r="N28" s="87" t="s">
        <v>969</v>
      </c>
    </row>
    <row r="29" spans="1:14" s="113" customFormat="1" ht="33" customHeight="1">
      <c r="A29" s="76" t="s">
        <v>103</v>
      </c>
      <c r="B29" s="110" t="s">
        <v>22</v>
      </c>
      <c r="C29" s="76">
        <v>43211507</v>
      </c>
      <c r="D29" s="76" t="s">
        <v>104</v>
      </c>
      <c r="E29" s="76" t="s">
        <v>24</v>
      </c>
      <c r="F29" s="76" t="s">
        <v>104</v>
      </c>
      <c r="G29" s="128" t="s">
        <v>105</v>
      </c>
      <c r="H29" s="76" t="s">
        <v>26</v>
      </c>
      <c r="I29" s="76">
        <v>1</v>
      </c>
      <c r="J29" s="119">
        <v>1803</v>
      </c>
      <c r="K29" s="80">
        <v>0.56000000000000005</v>
      </c>
      <c r="L29" s="81">
        <f>Table1[[#This Row],[OEM MSRP / List Price]]*(1-Table1[[#This Row],[Contract Discount]])</f>
        <v>793.31999999999994</v>
      </c>
      <c r="M29" s="112" t="s">
        <v>27</v>
      </c>
      <c r="N29" s="122" t="s">
        <v>970</v>
      </c>
    </row>
    <row r="30" spans="1:14" s="115" customFormat="1" ht="31.5" customHeight="1">
      <c r="A30" s="87" t="s">
        <v>106</v>
      </c>
      <c r="B30" s="161" t="s">
        <v>22</v>
      </c>
      <c r="C30" s="87">
        <v>43211507</v>
      </c>
      <c r="D30" s="87" t="s">
        <v>107</v>
      </c>
      <c r="E30" s="87" t="s">
        <v>24</v>
      </c>
      <c r="F30" s="87" t="s">
        <v>107</v>
      </c>
      <c r="G30" s="162" t="s">
        <v>108</v>
      </c>
      <c r="H30" s="87" t="s">
        <v>26</v>
      </c>
      <c r="I30" s="87">
        <v>1</v>
      </c>
      <c r="J30" s="121">
        <v>1833</v>
      </c>
      <c r="K30" s="90">
        <v>0.56000000000000005</v>
      </c>
      <c r="L30" s="91">
        <f>Table1[[#This Row],[OEM MSRP / List Price]]*(1-Table1[[#This Row],[Contract Discount]])</f>
        <v>806.51999999999987</v>
      </c>
      <c r="M30" s="114" t="s">
        <v>27</v>
      </c>
      <c r="N30" s="123" t="s">
        <v>971</v>
      </c>
    </row>
    <row r="31" spans="1:14" s="113" customFormat="1" ht="33" customHeight="1">
      <c r="A31" s="76" t="s">
        <v>109</v>
      </c>
      <c r="B31" s="163" t="s">
        <v>22</v>
      </c>
      <c r="C31" s="76">
        <v>43211507</v>
      </c>
      <c r="D31" s="76" t="s">
        <v>111</v>
      </c>
      <c r="E31" s="76" t="s">
        <v>24</v>
      </c>
      <c r="F31" s="76" t="s">
        <v>111</v>
      </c>
      <c r="G31" s="160" t="s">
        <v>112</v>
      </c>
      <c r="H31" s="76" t="s">
        <v>26</v>
      </c>
      <c r="I31" s="76">
        <v>1</v>
      </c>
      <c r="J31" s="119">
        <v>1713</v>
      </c>
      <c r="K31" s="80">
        <v>0.55000000000000004</v>
      </c>
      <c r="L31" s="81">
        <f>Table1[[#This Row],[OEM MSRP / List Price]]*(1-Table1[[#This Row],[Contract Discount]])</f>
        <v>770.84999999999991</v>
      </c>
      <c r="M31" s="112" t="s">
        <v>27</v>
      </c>
      <c r="N31" s="122" t="s">
        <v>972</v>
      </c>
    </row>
    <row r="32" spans="1:14" s="115" customFormat="1" ht="31.5" customHeight="1">
      <c r="A32" s="87" t="s">
        <v>114</v>
      </c>
      <c r="B32" s="87" t="s">
        <v>22</v>
      </c>
      <c r="C32" s="87">
        <v>43211507</v>
      </c>
      <c r="D32" s="87" t="s">
        <v>115</v>
      </c>
      <c r="E32" s="87" t="s">
        <v>24</v>
      </c>
      <c r="F32" s="87" t="s">
        <v>115</v>
      </c>
      <c r="G32" s="162" t="s">
        <v>116</v>
      </c>
      <c r="H32" s="87" t="s">
        <v>26</v>
      </c>
      <c r="I32" s="87">
        <v>1</v>
      </c>
      <c r="J32" s="121">
        <v>1808</v>
      </c>
      <c r="K32" s="90">
        <v>0.53</v>
      </c>
      <c r="L32" s="91">
        <f>Table1[[#This Row],[OEM MSRP / List Price]]*(1-Table1[[#This Row],[Contract Discount]])</f>
        <v>849.76</v>
      </c>
      <c r="M32" s="114" t="s">
        <v>27</v>
      </c>
      <c r="N32" s="123" t="s">
        <v>258</v>
      </c>
    </row>
    <row r="33" spans="1:14" s="113" customFormat="1" ht="33" customHeight="1">
      <c r="A33" s="76" t="s">
        <v>118</v>
      </c>
      <c r="B33" s="163" t="s">
        <v>22</v>
      </c>
      <c r="C33" s="76">
        <v>43211507</v>
      </c>
      <c r="D33" s="76" t="s">
        <v>119</v>
      </c>
      <c r="E33" s="76" t="s">
        <v>24</v>
      </c>
      <c r="F33" s="76" t="s">
        <v>119</v>
      </c>
      <c r="G33" s="160" t="s">
        <v>120</v>
      </c>
      <c r="H33" s="76" t="s">
        <v>26</v>
      </c>
      <c r="I33" s="76">
        <v>1</v>
      </c>
      <c r="J33" s="119">
        <v>2373</v>
      </c>
      <c r="K33" s="80">
        <v>0.55000000000000004</v>
      </c>
      <c r="L33" s="81">
        <f>Table1[[#This Row],[OEM MSRP / List Price]]*(1-Table1[[#This Row],[Contract Discount]])</f>
        <v>1067.8499999999999</v>
      </c>
      <c r="M33" s="112" t="s">
        <v>27</v>
      </c>
      <c r="N33" s="122" t="s">
        <v>258</v>
      </c>
    </row>
    <row r="34" spans="1:14" s="115" customFormat="1" ht="31.5" customHeight="1">
      <c r="A34" s="87" t="s">
        <v>121</v>
      </c>
      <c r="B34" s="87" t="s">
        <v>22</v>
      </c>
      <c r="C34" s="87">
        <v>43211507</v>
      </c>
      <c r="D34" s="87" t="s">
        <v>122</v>
      </c>
      <c r="E34" s="87" t="s">
        <v>24</v>
      </c>
      <c r="F34" s="87" t="s">
        <v>122</v>
      </c>
      <c r="G34" s="162" t="s">
        <v>123</v>
      </c>
      <c r="H34" s="87" t="s">
        <v>26</v>
      </c>
      <c r="I34" s="87">
        <v>1</v>
      </c>
      <c r="J34" s="121">
        <v>2283</v>
      </c>
      <c r="K34" s="90">
        <v>0.56999999999999995</v>
      </c>
      <c r="L34" s="91">
        <f>Table1[[#This Row],[OEM MSRP / List Price]]*(1-Table1[[#This Row],[Contract Discount]])</f>
        <v>981.69000000000017</v>
      </c>
      <c r="M34" s="114" t="s">
        <v>27</v>
      </c>
      <c r="N34" s="123" t="s">
        <v>973</v>
      </c>
    </row>
    <row r="35" spans="1:14" s="113" customFormat="1" ht="33" customHeight="1">
      <c r="A35" s="76" t="s">
        <v>125</v>
      </c>
      <c r="B35" s="163" t="s">
        <v>22</v>
      </c>
      <c r="C35" s="76">
        <v>43211507</v>
      </c>
      <c r="D35" s="76" t="s">
        <v>126</v>
      </c>
      <c r="E35" s="76" t="s">
        <v>24</v>
      </c>
      <c r="F35" s="76" t="s">
        <v>126</v>
      </c>
      <c r="G35" s="160" t="s">
        <v>127</v>
      </c>
      <c r="H35" s="76" t="s">
        <v>26</v>
      </c>
      <c r="I35" s="76">
        <v>1</v>
      </c>
      <c r="J35" s="119">
        <v>2283</v>
      </c>
      <c r="K35" s="80">
        <v>0.56999999999999995</v>
      </c>
      <c r="L35" s="81">
        <f>Table1[[#This Row],[OEM MSRP / List Price]]*(1-Table1[[#This Row],[Contract Discount]])</f>
        <v>981.69000000000017</v>
      </c>
      <c r="M35" s="112" t="s">
        <v>27</v>
      </c>
      <c r="N35" s="122" t="s">
        <v>974</v>
      </c>
    </row>
    <row r="36" spans="1:14" s="115" customFormat="1" ht="31.5" customHeight="1">
      <c r="A36" s="87" t="s">
        <v>129</v>
      </c>
      <c r="B36" s="87" t="s">
        <v>22</v>
      </c>
      <c r="C36" s="87">
        <v>43211507</v>
      </c>
      <c r="D36" s="87" t="s">
        <v>130</v>
      </c>
      <c r="E36" s="87" t="s">
        <v>24</v>
      </c>
      <c r="F36" s="87" t="s">
        <v>130</v>
      </c>
      <c r="G36" s="128" t="s">
        <v>131</v>
      </c>
      <c r="H36" s="87" t="s">
        <v>26</v>
      </c>
      <c r="I36" s="87">
        <v>1</v>
      </c>
      <c r="J36" s="121">
        <v>2373</v>
      </c>
      <c r="K36" s="90">
        <v>0.57999999999999996</v>
      </c>
      <c r="L36" s="91">
        <f>Table1[[#This Row],[OEM MSRP / List Price]]*(1-Table1[[#This Row],[Contract Discount]])</f>
        <v>996.66000000000008</v>
      </c>
      <c r="M36" s="114" t="s">
        <v>27</v>
      </c>
      <c r="N36" s="123" t="s">
        <v>975</v>
      </c>
    </row>
    <row r="37" spans="1:14" s="109" customFormat="1" ht="33" customHeight="1">
      <c r="A37" s="76" t="s">
        <v>133</v>
      </c>
      <c r="B37" s="163" t="s">
        <v>22</v>
      </c>
      <c r="C37" s="76">
        <v>43211507</v>
      </c>
      <c r="D37" s="76" t="s">
        <v>134</v>
      </c>
      <c r="E37" s="76" t="s">
        <v>24</v>
      </c>
      <c r="F37" s="76" t="s">
        <v>134</v>
      </c>
      <c r="G37" s="129" t="s">
        <v>135</v>
      </c>
      <c r="H37" s="76" t="s">
        <v>26</v>
      </c>
      <c r="I37" s="76">
        <v>1</v>
      </c>
      <c r="J37" s="119">
        <v>2373</v>
      </c>
      <c r="K37" s="80">
        <v>0.56000000000000005</v>
      </c>
      <c r="L37" s="81">
        <f>Table1[[#This Row],[OEM MSRP / List Price]]*(1-Table1[[#This Row],[Contract Discount]])</f>
        <v>1044.1199999999999</v>
      </c>
      <c r="M37" s="112" t="s">
        <v>27</v>
      </c>
      <c r="N37" s="122" t="s">
        <v>976</v>
      </c>
    </row>
    <row r="38" spans="1:14" s="108" customFormat="1" ht="30.75" customHeight="1">
      <c r="A38" s="87" t="s">
        <v>137</v>
      </c>
      <c r="B38" s="87" t="s">
        <v>22</v>
      </c>
      <c r="C38" s="87">
        <v>43211507</v>
      </c>
      <c r="D38" s="87" t="s">
        <v>138</v>
      </c>
      <c r="E38" s="87" t="s">
        <v>24</v>
      </c>
      <c r="F38" s="87" t="s">
        <v>138</v>
      </c>
      <c r="G38" s="130" t="s">
        <v>139</v>
      </c>
      <c r="H38" s="87" t="s">
        <v>26</v>
      </c>
      <c r="I38" s="87">
        <v>1</v>
      </c>
      <c r="J38" s="121">
        <v>2338</v>
      </c>
      <c r="K38" s="90">
        <v>0.56000000000000005</v>
      </c>
      <c r="L38" s="91">
        <f>Table1[[#This Row],[OEM MSRP / List Price]]*(1-Table1[[#This Row],[Contract Discount]])</f>
        <v>1028.7199999999998</v>
      </c>
      <c r="M38" s="114" t="s">
        <v>27</v>
      </c>
      <c r="N38" s="123" t="s">
        <v>977</v>
      </c>
    </row>
    <row r="39" spans="1:14"/>
    <row r="40" spans="1:14" s="83" customFormat="1" ht="34.5" customHeight="1">
      <c r="A40" s="165" t="s">
        <v>140</v>
      </c>
      <c r="B40" s="165"/>
      <c r="C40" s="165"/>
      <c r="D40" s="165"/>
      <c r="E40" s="165"/>
      <c r="F40" s="165"/>
      <c r="G40" s="165"/>
      <c r="H40" s="165"/>
      <c r="I40" s="165"/>
      <c r="J40" s="165"/>
      <c r="K40" s="165"/>
      <c r="L40" s="165"/>
      <c r="M40" s="165"/>
      <c r="N40" s="165"/>
    </row>
    <row r="41" spans="1:14" ht="34.5" customHeight="1">
      <c r="A41" s="2" t="s">
        <v>7</v>
      </c>
      <c r="B41" s="3" t="s">
        <v>8</v>
      </c>
      <c r="C41" s="3" t="s">
        <v>9</v>
      </c>
      <c r="D41" s="3" t="s">
        <v>10</v>
      </c>
      <c r="E41" s="3" t="s">
        <v>11</v>
      </c>
      <c r="F41" s="3" t="s">
        <v>12</v>
      </c>
      <c r="G41" s="3" t="s">
        <v>13</v>
      </c>
      <c r="H41" s="3" t="s">
        <v>14</v>
      </c>
      <c r="I41" s="3" t="s">
        <v>15</v>
      </c>
      <c r="J41" s="4" t="s">
        <v>16</v>
      </c>
      <c r="K41" s="4" t="s">
        <v>17</v>
      </c>
      <c r="L41" s="4" t="s">
        <v>18</v>
      </c>
      <c r="M41" s="17" t="s">
        <v>19</v>
      </c>
      <c r="N41" s="15" t="s">
        <v>20</v>
      </c>
    </row>
    <row r="42" spans="1:14" s="86" customFormat="1" ht="34.5" customHeight="1">
      <c r="A42" s="63" t="s">
        <v>141</v>
      </c>
      <c r="B42" s="64" t="s">
        <v>142</v>
      </c>
      <c r="C42" s="63">
        <v>43211507</v>
      </c>
      <c r="D42" s="63" t="s">
        <v>143</v>
      </c>
      <c r="E42" s="63" t="s">
        <v>24</v>
      </c>
      <c r="F42" s="63" t="s">
        <v>143</v>
      </c>
      <c r="G42" s="64" t="s">
        <v>144</v>
      </c>
      <c r="H42" s="63" t="s">
        <v>26</v>
      </c>
      <c r="I42" s="63">
        <v>1</v>
      </c>
      <c r="J42" s="65">
        <v>734</v>
      </c>
      <c r="K42" s="66">
        <v>0.11</v>
      </c>
      <c r="L42" s="67">
        <f>Table13[[#This Row],[OEM MSRP / List Price]]*(1-Table13[[#This Row],[Contract Discount]])</f>
        <v>653.26</v>
      </c>
      <c r="M42" s="67" t="s">
        <v>145</v>
      </c>
      <c r="N42" s="63" t="s">
        <v>146</v>
      </c>
    </row>
    <row r="43" spans="1:14" s="93" customFormat="1" ht="34.5" customHeight="1">
      <c r="A43" s="69" t="s">
        <v>147</v>
      </c>
      <c r="B43" s="70" t="s">
        <v>148</v>
      </c>
      <c r="C43" s="69">
        <v>43211507</v>
      </c>
      <c r="D43" s="69" t="s">
        <v>149</v>
      </c>
      <c r="E43" s="69" t="s">
        <v>24</v>
      </c>
      <c r="F43" s="69" t="s">
        <v>149</v>
      </c>
      <c r="G43" s="70" t="s">
        <v>150</v>
      </c>
      <c r="H43" s="69" t="s">
        <v>26</v>
      </c>
      <c r="I43" s="69">
        <v>1</v>
      </c>
      <c r="J43" s="71">
        <v>749</v>
      </c>
      <c r="K43" s="72">
        <v>0.3</v>
      </c>
      <c r="L43" s="73">
        <f>Table13[[#This Row],[OEM MSRP / List Price]]*(1-Table13[[#This Row],[Contract Discount]])</f>
        <v>524.29999999999995</v>
      </c>
      <c r="M43" s="73" t="s">
        <v>145</v>
      </c>
      <c r="N43" s="69" t="s">
        <v>151</v>
      </c>
    </row>
    <row r="44" spans="1:14" s="74" customFormat="1" ht="34.5" customHeight="1">
      <c r="A44" s="63" t="s">
        <v>152</v>
      </c>
      <c r="B44" s="64" t="s">
        <v>142</v>
      </c>
      <c r="C44" s="63">
        <v>43211507</v>
      </c>
      <c r="D44" s="63" t="s">
        <v>153</v>
      </c>
      <c r="E44" s="63" t="s">
        <v>24</v>
      </c>
      <c r="F44" s="63" t="s">
        <v>153</v>
      </c>
      <c r="G44" s="64" t="s">
        <v>154</v>
      </c>
      <c r="H44" s="63" t="s">
        <v>26</v>
      </c>
      <c r="I44" s="63">
        <v>1</v>
      </c>
      <c r="J44" s="65">
        <v>229</v>
      </c>
      <c r="K44" s="66">
        <v>0.11</v>
      </c>
      <c r="L44" s="67">
        <f>Table13[[#This Row],[OEM MSRP / List Price]]*(1-Table13[[#This Row],[Contract Discount]])</f>
        <v>203.81</v>
      </c>
      <c r="M44" s="67" t="s">
        <v>145</v>
      </c>
      <c r="N44" s="63" t="s">
        <v>155</v>
      </c>
    </row>
    <row r="45" spans="1:14" s="74" customFormat="1" ht="34.5" customHeight="1">
      <c r="A45" s="69" t="s">
        <v>156</v>
      </c>
      <c r="B45" s="70" t="s">
        <v>148</v>
      </c>
      <c r="C45" s="69">
        <v>43211507</v>
      </c>
      <c r="D45" s="69" t="s">
        <v>157</v>
      </c>
      <c r="E45" s="69" t="s">
        <v>24</v>
      </c>
      <c r="F45" s="69" t="s">
        <v>157</v>
      </c>
      <c r="G45" s="70" t="s">
        <v>158</v>
      </c>
      <c r="H45" s="69" t="s">
        <v>26</v>
      </c>
      <c r="I45" s="69">
        <v>1</v>
      </c>
      <c r="J45" s="71">
        <v>229</v>
      </c>
      <c r="K45" s="72">
        <v>0.25</v>
      </c>
      <c r="L45" s="73">
        <f>Table13[[#This Row],[OEM MSRP / List Price]]*(1-Table13[[#This Row],[Contract Discount]])</f>
        <v>171.75</v>
      </c>
      <c r="M45" s="73" t="s">
        <v>145</v>
      </c>
      <c r="N45" s="69" t="s">
        <v>159</v>
      </c>
    </row>
    <row r="46" spans="1:14" s="74" customFormat="1" ht="34.5" customHeight="1">
      <c r="A46" s="63" t="s">
        <v>160</v>
      </c>
      <c r="B46" s="64" t="s">
        <v>142</v>
      </c>
      <c r="C46" s="63">
        <v>43211507</v>
      </c>
      <c r="D46" s="63" t="s">
        <v>161</v>
      </c>
      <c r="E46" s="63" t="s">
        <v>24</v>
      </c>
      <c r="F46" s="63" t="s">
        <v>161</v>
      </c>
      <c r="G46" s="64" t="s">
        <v>162</v>
      </c>
      <c r="H46" s="63" t="s">
        <v>26</v>
      </c>
      <c r="I46" s="63">
        <v>1</v>
      </c>
      <c r="J46" s="65">
        <v>504</v>
      </c>
      <c r="K46" s="66">
        <v>0.11</v>
      </c>
      <c r="L46" s="67">
        <f>Table13[[#This Row],[OEM MSRP / List Price]]*(1-Table13[[#This Row],[Contract Discount]])</f>
        <v>448.56</v>
      </c>
      <c r="M46" s="67" t="s">
        <v>145</v>
      </c>
      <c r="N46" s="63" t="s">
        <v>163</v>
      </c>
    </row>
    <row r="47" spans="1:14" s="74" customFormat="1" ht="34.5" customHeight="1">
      <c r="A47" s="69" t="s">
        <v>164</v>
      </c>
      <c r="B47" s="70" t="s">
        <v>148</v>
      </c>
      <c r="C47" s="69">
        <v>43211507</v>
      </c>
      <c r="D47" s="69" t="s">
        <v>165</v>
      </c>
      <c r="E47" s="69" t="s">
        <v>24</v>
      </c>
      <c r="F47" s="69" t="s">
        <v>165</v>
      </c>
      <c r="G47" s="70" t="s">
        <v>166</v>
      </c>
      <c r="H47" s="69" t="s">
        <v>26</v>
      </c>
      <c r="I47" s="69">
        <v>1</v>
      </c>
      <c r="J47" s="71">
        <v>549</v>
      </c>
      <c r="K47" s="72">
        <v>0.3</v>
      </c>
      <c r="L47" s="73">
        <f>Table13[[#This Row],[OEM MSRP / List Price]]*(1-Table13[[#This Row],[Contract Discount]])</f>
        <v>384.29999999999995</v>
      </c>
      <c r="M47" s="75" t="s">
        <v>145</v>
      </c>
      <c r="N47" s="69" t="s">
        <v>167</v>
      </c>
    </row>
    <row r="48" spans="1:14" s="74" customFormat="1" ht="34.5" customHeight="1">
      <c r="A48" s="76" t="s">
        <v>168</v>
      </c>
      <c r="B48" s="77" t="s">
        <v>169</v>
      </c>
      <c r="C48" s="78">
        <v>43211507</v>
      </c>
      <c r="D48" s="78" t="s">
        <v>170</v>
      </c>
      <c r="E48" s="78" t="s">
        <v>24</v>
      </c>
      <c r="F48" s="78" t="s">
        <v>170</v>
      </c>
      <c r="G48" s="77" t="s">
        <v>171</v>
      </c>
      <c r="H48" s="78" t="s">
        <v>26</v>
      </c>
      <c r="I48" s="78">
        <v>1</v>
      </c>
      <c r="J48" s="79">
        <v>469</v>
      </c>
      <c r="K48" s="80">
        <v>0.25</v>
      </c>
      <c r="L48" s="81">
        <f>Table13[[#This Row],[OEM MSRP / List Price]]*(1-Table13[[#This Row],[Contract Discount]])</f>
        <v>351.75</v>
      </c>
      <c r="M48" s="82" t="s">
        <v>172</v>
      </c>
      <c r="N48" s="76" t="s">
        <v>173</v>
      </c>
    </row>
    <row r="49" spans="1:1023 1032:2045 2054:3067 3076:4089 4098:8191 8200:9213 9222:10235 10244:11257 11266:15359 15368:16381" s="74" customFormat="1" ht="34.5" customHeight="1">
      <c r="A49" s="69" t="s">
        <v>174</v>
      </c>
      <c r="B49" s="5" t="s">
        <v>175</v>
      </c>
      <c r="C49" s="11">
        <v>43211507</v>
      </c>
      <c r="D49" s="11" t="s">
        <v>176</v>
      </c>
      <c r="E49" s="11" t="s">
        <v>24</v>
      </c>
      <c r="F49" s="11" t="s">
        <v>176</v>
      </c>
      <c r="G49" s="70" t="s">
        <v>177</v>
      </c>
      <c r="H49" s="11" t="s">
        <v>26</v>
      </c>
      <c r="I49" s="11">
        <v>1</v>
      </c>
      <c r="J49" s="50">
        <v>834</v>
      </c>
      <c r="K49" s="72">
        <v>0.28000000000000003</v>
      </c>
      <c r="L49" s="73">
        <f>Table13[[#This Row],[OEM MSRP / List Price]]*(1-Table13[[#This Row],[Contract Discount]])</f>
        <v>600.48</v>
      </c>
      <c r="M49" s="26" t="s">
        <v>178</v>
      </c>
      <c r="N49" s="11" t="s">
        <v>179</v>
      </c>
    </row>
    <row r="50" spans="1:1023 1032:2045 2054:3067 3076:4089 4098:8191 8200:9213 9222:10235 10244:11257 11266:15359 15368:16381" ht="15">
      <c r="A50" s="76" t="s">
        <v>180</v>
      </c>
      <c r="B50" s="77" t="s">
        <v>181</v>
      </c>
      <c r="C50" s="78">
        <v>43211507</v>
      </c>
      <c r="D50" s="78" t="s">
        <v>182</v>
      </c>
      <c r="E50" s="78" t="s">
        <v>24</v>
      </c>
      <c r="F50" s="78" t="s">
        <v>182</v>
      </c>
      <c r="G50" s="77" t="s">
        <v>183</v>
      </c>
      <c r="H50" s="78" t="s">
        <v>26</v>
      </c>
      <c r="I50" s="78">
        <v>1</v>
      </c>
      <c r="J50" s="79">
        <v>899</v>
      </c>
      <c r="K50" s="84">
        <v>0.28000000000000003</v>
      </c>
      <c r="L50" s="85">
        <f>Table13[[#This Row],[OEM MSRP / List Price]]*(1-Table13[[#This Row],[Contract Discount]])</f>
        <v>647.28</v>
      </c>
      <c r="M50" s="85" t="s">
        <v>178</v>
      </c>
      <c r="N50" s="52" t="s">
        <v>184</v>
      </c>
    </row>
    <row r="51" spans="1:1023 1032:2045 2054:3067 3076:4089 4098:8191 8200:9213 9222:10235 10244:11257 11266:15359 15368:16381" ht="15">
      <c r="A51" s="87" t="s">
        <v>185</v>
      </c>
      <c r="B51" s="88" t="s">
        <v>175</v>
      </c>
      <c r="C51" s="87">
        <v>43211507</v>
      </c>
      <c r="D51" s="87" t="s">
        <v>186</v>
      </c>
      <c r="E51" s="87" t="s">
        <v>24</v>
      </c>
      <c r="F51" s="87" t="s">
        <v>186</v>
      </c>
      <c r="G51" s="88" t="s">
        <v>187</v>
      </c>
      <c r="H51" s="87" t="s">
        <v>26</v>
      </c>
      <c r="I51" s="87">
        <v>1</v>
      </c>
      <c r="J51" s="89">
        <v>834</v>
      </c>
      <c r="K51" s="90">
        <v>0.36</v>
      </c>
      <c r="L51" s="91">
        <f>Table13[[#This Row],[OEM MSRP / List Price]]*(1-Table13[[#This Row],[Contract Discount]])</f>
        <v>533.76</v>
      </c>
      <c r="M51" s="92" t="s">
        <v>178</v>
      </c>
      <c r="N51" s="87" t="s">
        <v>188</v>
      </c>
    </row>
    <row r="52" spans="1:1023 1032:2045 2054:3067 3076:4089 4098:8191 8200:9213 9222:10235 10244:11257 11266:15359 15368:16381" ht="15">
      <c r="A52" s="69" t="s">
        <v>189</v>
      </c>
      <c r="B52" s="70" t="s">
        <v>148</v>
      </c>
      <c r="C52" s="69">
        <v>43211507</v>
      </c>
      <c r="D52" s="69" t="s">
        <v>190</v>
      </c>
      <c r="E52" s="69" t="s">
        <v>24</v>
      </c>
      <c r="F52" s="69" t="s">
        <v>190</v>
      </c>
      <c r="G52" s="70" t="s">
        <v>191</v>
      </c>
      <c r="H52" s="69" t="s">
        <v>26</v>
      </c>
      <c r="I52" s="69">
        <v>1</v>
      </c>
      <c r="J52" s="71">
        <v>299</v>
      </c>
      <c r="K52" s="72">
        <v>0.35</v>
      </c>
      <c r="L52" s="73">
        <f>Table13[[#This Row],[OEM MSRP / List Price]]*(1-Table13[[#This Row],[Contract Discount]])</f>
        <v>194.35</v>
      </c>
      <c r="M52" s="73" t="s">
        <v>145</v>
      </c>
      <c r="N52" s="69" t="s">
        <v>192</v>
      </c>
    </row>
    <row r="53" spans="1:1023 1032:2045 2054:3067 3076:4089 4098:8191 8200:9213 9222:10235 10244:11257 11266:15359 15368:16381" ht="15">
      <c r="A53" s="69" t="s">
        <v>193</v>
      </c>
      <c r="B53" s="70" t="s">
        <v>148</v>
      </c>
      <c r="C53" s="69">
        <v>43211507</v>
      </c>
      <c r="D53" s="69" t="s">
        <v>194</v>
      </c>
      <c r="E53" s="69" t="s">
        <v>24</v>
      </c>
      <c r="F53" s="69" t="s">
        <v>194</v>
      </c>
      <c r="G53" s="70" t="s">
        <v>195</v>
      </c>
      <c r="H53" s="69" t="s">
        <v>26</v>
      </c>
      <c r="I53" s="69">
        <v>1</v>
      </c>
      <c r="J53" s="71">
        <v>404</v>
      </c>
      <c r="K53" s="72">
        <v>0.22</v>
      </c>
      <c r="L53" s="73">
        <f>Table13[[#This Row],[OEM MSRP / List Price]]*(1-Table13[[#This Row],[Contract Discount]])</f>
        <v>315.12</v>
      </c>
      <c r="M53" s="73" t="s">
        <v>145</v>
      </c>
      <c r="N53" s="69" t="s">
        <v>167</v>
      </c>
    </row>
    <row r="54" spans="1:1023 1032:2045 2054:3067 3076:4089 4098:8191 8200:9213 9222:10235 10244:11257 11266:15359 15368:16381" ht="15">
      <c r="A54" s="69" t="s">
        <v>196</v>
      </c>
      <c r="B54" s="70" t="s">
        <v>148</v>
      </c>
      <c r="C54" s="69">
        <v>43211507</v>
      </c>
      <c r="D54" s="69" t="s">
        <v>197</v>
      </c>
      <c r="E54" s="69" t="s">
        <v>24</v>
      </c>
      <c r="F54" s="69" t="s">
        <v>197</v>
      </c>
      <c r="G54" s="70" t="s">
        <v>198</v>
      </c>
      <c r="H54" s="69" t="s">
        <v>26</v>
      </c>
      <c r="I54" s="69">
        <v>1</v>
      </c>
      <c r="J54" s="71">
        <v>599</v>
      </c>
      <c r="K54" s="72">
        <v>0.35</v>
      </c>
      <c r="L54" s="73">
        <f>Table13[[#This Row],[OEM MSRP / List Price]]*(1-Table13[[#This Row],[Contract Discount]])</f>
        <v>389.35</v>
      </c>
      <c r="M54" s="73" t="s">
        <v>145</v>
      </c>
      <c r="N54" s="69" t="s">
        <v>167</v>
      </c>
    </row>
    <row r="55" spans="1:1023 1032:2045 2054:3067 3076:4089 4098:8191 8200:9213 9222:10235 10244:11257 11266:15359 15368:16381" ht="30">
      <c r="A55" s="69" t="s">
        <v>199</v>
      </c>
      <c r="B55" s="70" t="s">
        <v>148</v>
      </c>
      <c r="C55" s="69">
        <v>43211507</v>
      </c>
      <c r="D55" s="69" t="s">
        <v>200</v>
      </c>
      <c r="E55" s="69" t="s">
        <v>24</v>
      </c>
      <c r="F55" s="69" t="s">
        <v>200</v>
      </c>
      <c r="G55" s="70" t="s">
        <v>201</v>
      </c>
      <c r="H55" s="69" t="s">
        <v>26</v>
      </c>
      <c r="I55" s="69">
        <v>1</v>
      </c>
      <c r="J55" s="71">
        <v>424</v>
      </c>
      <c r="K55" s="72">
        <v>0.28999999999999998</v>
      </c>
      <c r="L55" s="73">
        <f>Table13[[#This Row],[OEM MSRP / List Price]]*(1-Table13[[#This Row],[Contract Discount]])</f>
        <v>301.03999999999996</v>
      </c>
      <c r="M55" s="73" t="s">
        <v>145</v>
      </c>
      <c r="N55" s="69" t="s">
        <v>202</v>
      </c>
    </row>
    <row r="56" spans="1:1023 1032:2045 2054:3067 3076:4089 4098:8191 8200:9213 9222:10235 10244:11257 11266:15359 15368:16381" ht="30">
      <c r="A56" s="69" t="s">
        <v>203</v>
      </c>
      <c r="B56" s="70" t="s">
        <v>148</v>
      </c>
      <c r="C56" s="69">
        <v>43211507</v>
      </c>
      <c r="D56" s="69" t="s">
        <v>204</v>
      </c>
      <c r="E56" s="69" t="s">
        <v>24</v>
      </c>
      <c r="F56" s="69" t="s">
        <v>204</v>
      </c>
      <c r="G56" s="70" t="s">
        <v>205</v>
      </c>
      <c r="H56" s="69" t="s">
        <v>26</v>
      </c>
      <c r="I56" s="69">
        <v>1</v>
      </c>
      <c r="J56" s="71">
        <v>304</v>
      </c>
      <c r="K56" s="72">
        <v>0.18</v>
      </c>
      <c r="L56" s="73">
        <f>Table13[[#This Row],[OEM MSRP / List Price]]*(1-Table13[[#This Row],[Contract Discount]])</f>
        <v>249.28000000000003</v>
      </c>
      <c r="M56" s="73" t="s">
        <v>145</v>
      </c>
      <c r="N56" s="69" t="s">
        <v>206</v>
      </c>
    </row>
    <row r="57" spans="1:1023 1032:2045 2054:3067 3076:4089 4098:8191 8200:9213 9222:10235 10244:11257 11266:15359 15368:16381" ht="30">
      <c r="A57" s="69" t="s">
        <v>207</v>
      </c>
      <c r="B57" s="70" t="s">
        <v>148</v>
      </c>
      <c r="C57" s="69">
        <v>43211507</v>
      </c>
      <c r="D57" s="69" t="s">
        <v>208</v>
      </c>
      <c r="E57" s="69" t="s">
        <v>24</v>
      </c>
      <c r="F57" s="87" t="s">
        <v>208</v>
      </c>
      <c r="G57" s="70" t="s">
        <v>209</v>
      </c>
      <c r="H57" s="69" t="s">
        <v>26</v>
      </c>
      <c r="I57" s="69">
        <v>1</v>
      </c>
      <c r="J57" s="71">
        <v>294</v>
      </c>
      <c r="K57" s="72">
        <v>0.25</v>
      </c>
      <c r="L57" s="91">
        <f>Table13[[#This Row],[OEM MSRP / List Price]]*(1-Table13[[#This Row],[Contract Discount]])</f>
        <v>220.5</v>
      </c>
      <c r="M57" s="73" t="s">
        <v>145</v>
      </c>
      <c r="N57" s="69" t="s">
        <v>206</v>
      </c>
    </row>
    <row r="58" spans="1:1023 1032:2045 2054:3067 3076:4089 4098:8191 8200:9213 9222:10235 10244:11257 11266:15359 15368:16381" ht="20.25">
      <c r="A58" s="165" t="s">
        <v>210</v>
      </c>
      <c r="B58" s="165"/>
      <c r="C58" s="165"/>
      <c r="D58" s="165"/>
      <c r="E58" s="165"/>
      <c r="F58" s="165"/>
      <c r="G58" s="165"/>
      <c r="H58" s="165"/>
      <c r="I58" s="165"/>
      <c r="J58" s="165"/>
      <c r="K58" s="165"/>
      <c r="L58" s="165"/>
      <c r="M58" s="165"/>
      <c r="N58" s="165"/>
    </row>
    <row r="59" spans="1:1023 1032:2045 2054:3067 3076:4089 4098:8191 8200:9213 9222:10235 10244:11257 11266:15359 15368:16381" s="10" customFormat="1" ht="31.5">
      <c r="A59" s="2" t="s">
        <v>7</v>
      </c>
      <c r="B59" s="3" t="s">
        <v>8</v>
      </c>
      <c r="C59" s="3" t="s">
        <v>9</v>
      </c>
      <c r="D59" s="3" t="s">
        <v>10</v>
      </c>
      <c r="E59" s="3" t="s">
        <v>11</v>
      </c>
      <c r="F59" s="3" t="s">
        <v>12</v>
      </c>
      <c r="G59" s="3" t="s">
        <v>13</v>
      </c>
      <c r="H59" s="3" t="s">
        <v>14</v>
      </c>
      <c r="I59" s="3" t="s">
        <v>15</v>
      </c>
      <c r="J59" s="4" t="s">
        <v>16</v>
      </c>
      <c r="K59" s="4" t="s">
        <v>17</v>
      </c>
      <c r="L59" s="4" t="s">
        <v>18</v>
      </c>
      <c r="M59" s="17" t="s">
        <v>19</v>
      </c>
      <c r="N59" s="15" t="s">
        <v>20</v>
      </c>
    </row>
    <row r="60" spans="1:1023 1032:2045 2054:3067 3076:4089 4098:8191 8200:9213 9222:10235 10244:11257 11266:15359 15368:16381" s="3" customFormat="1" ht="65.25" customHeight="1">
      <c r="A60" s="1" t="s">
        <v>211</v>
      </c>
      <c r="B60" s="5" t="s">
        <v>212</v>
      </c>
      <c r="C60" s="11">
        <v>43211507</v>
      </c>
      <c r="D60" s="11" t="s">
        <v>213</v>
      </c>
      <c r="E60" s="11" t="s">
        <v>24</v>
      </c>
      <c r="F60" s="11" t="s">
        <v>213</v>
      </c>
      <c r="G60" s="5" t="s">
        <v>214</v>
      </c>
      <c r="H60" s="11" t="s">
        <v>26</v>
      </c>
      <c r="I60" s="11">
        <v>1</v>
      </c>
      <c r="J60" s="14">
        <v>199.99</v>
      </c>
      <c r="K60" s="13">
        <v>0.16</v>
      </c>
      <c r="L60" s="12">
        <f>Table134[[#This Row],[OEM MSRP / List Price]]*(1-Table134[[#This Row],[Contract Discount]])</f>
        <v>167.99160000000001</v>
      </c>
      <c r="M60" s="12" t="s">
        <v>215</v>
      </c>
      <c r="N60" s="11" t="s">
        <v>216</v>
      </c>
      <c r="O60" s="2"/>
      <c r="X60" s="4"/>
      <c r="Y60" s="4"/>
      <c r="Z60" s="4"/>
      <c r="AA60" s="17"/>
      <c r="AB60" s="15"/>
      <c r="AC60" s="2"/>
      <c r="AL60" s="4"/>
      <c r="AM60" s="4"/>
      <c r="AN60" s="4"/>
      <c r="AO60" s="17"/>
      <c r="AP60" s="15"/>
      <c r="AQ60" s="2"/>
      <c r="AZ60" s="4"/>
      <c r="BA60" s="4"/>
      <c r="BB60" s="4"/>
      <c r="BC60" s="17"/>
      <c r="BD60" s="15"/>
      <c r="BE60" s="2"/>
      <c r="BN60" s="4"/>
      <c r="BO60" s="4"/>
      <c r="BP60" s="4"/>
      <c r="BQ60" s="17"/>
      <c r="BR60" s="15"/>
      <c r="BS60" s="2"/>
      <c r="CB60" s="4"/>
      <c r="CC60" s="4"/>
      <c r="CD60" s="4"/>
      <c r="CE60" s="17"/>
      <c r="CF60" s="15"/>
      <c r="CG60" s="2"/>
      <c r="CP60" s="4"/>
      <c r="CQ60" s="4"/>
      <c r="CR60" s="4"/>
      <c r="CS60" s="17"/>
      <c r="CT60" s="15"/>
      <c r="CU60" s="2"/>
      <c r="DD60" s="4"/>
      <c r="DE60" s="4"/>
      <c r="DF60" s="4"/>
      <c r="DG60" s="17"/>
      <c r="DH60" s="15"/>
      <c r="DI60" s="2"/>
      <c r="DR60" s="4"/>
      <c r="DS60" s="4"/>
      <c r="DT60" s="4"/>
      <c r="DU60" s="17"/>
      <c r="DV60" s="15"/>
      <c r="DW60" s="2"/>
      <c r="EF60" s="4"/>
      <c r="EG60" s="4"/>
      <c r="EH60" s="4"/>
      <c r="EI60" s="17"/>
      <c r="EJ60" s="15"/>
      <c r="EK60" s="2"/>
      <c r="ET60" s="4"/>
      <c r="EU60" s="4"/>
      <c r="EV60" s="4"/>
      <c r="EW60" s="17"/>
      <c r="EX60" s="15"/>
      <c r="EY60" s="2"/>
      <c r="FH60" s="4"/>
      <c r="FI60" s="4"/>
      <c r="FJ60" s="4"/>
      <c r="FK60" s="17"/>
      <c r="FL60" s="15"/>
      <c r="FM60" s="2"/>
      <c r="FV60" s="4"/>
      <c r="FW60" s="4"/>
      <c r="FX60" s="4"/>
      <c r="FY60" s="17"/>
      <c r="FZ60" s="15"/>
      <c r="GA60" s="2"/>
      <c r="GJ60" s="4"/>
      <c r="GK60" s="4"/>
      <c r="GL60" s="4"/>
      <c r="GM60" s="17"/>
      <c r="GN60" s="15"/>
      <c r="GO60" s="2"/>
      <c r="GX60" s="4"/>
      <c r="GY60" s="4"/>
      <c r="GZ60" s="4"/>
      <c r="HA60" s="17"/>
      <c r="HB60" s="15"/>
      <c r="HC60" s="2"/>
      <c r="HL60" s="4"/>
      <c r="HM60" s="4"/>
      <c r="HN60" s="4"/>
      <c r="HO60" s="17"/>
      <c r="HP60" s="15"/>
      <c r="HQ60" s="2"/>
      <c r="HZ60" s="4"/>
      <c r="IA60" s="4"/>
      <c r="IB60" s="4"/>
      <c r="IC60" s="17"/>
      <c r="ID60" s="15"/>
      <c r="IE60" s="2"/>
      <c r="IN60" s="4"/>
      <c r="IO60" s="4"/>
      <c r="IP60" s="4"/>
      <c r="IQ60" s="17"/>
      <c r="IR60" s="15"/>
      <c r="IS60" s="2"/>
      <c r="JB60" s="4"/>
      <c r="JC60" s="4"/>
      <c r="JD60" s="4"/>
      <c r="JE60" s="17"/>
      <c r="JF60" s="15"/>
      <c r="JG60" s="2"/>
      <c r="JP60" s="4"/>
      <c r="JQ60" s="4"/>
      <c r="JR60" s="4"/>
      <c r="JS60" s="17"/>
      <c r="JT60" s="15"/>
      <c r="JU60" s="2"/>
      <c r="KD60" s="4"/>
      <c r="KE60" s="4"/>
      <c r="KF60" s="4"/>
      <c r="KG60" s="17"/>
      <c r="KH60" s="15"/>
      <c r="KI60" s="2"/>
      <c r="KR60" s="4"/>
      <c r="KS60" s="4"/>
      <c r="KT60" s="4"/>
      <c r="KU60" s="17"/>
      <c r="KV60" s="15"/>
      <c r="KW60" s="2"/>
      <c r="LF60" s="4"/>
      <c r="LG60" s="4"/>
      <c r="LH60" s="4"/>
      <c r="LI60" s="17"/>
      <c r="LJ60" s="15"/>
      <c r="LK60" s="2"/>
      <c r="LT60" s="4"/>
      <c r="LU60" s="4"/>
      <c r="LV60" s="4"/>
      <c r="LW60" s="17"/>
      <c r="LX60" s="15"/>
      <c r="LY60" s="2"/>
      <c r="MH60" s="4"/>
      <c r="MI60" s="4"/>
      <c r="MJ60" s="4"/>
      <c r="MK60" s="17"/>
      <c r="ML60" s="15"/>
      <c r="MM60" s="2"/>
      <c r="MV60" s="4"/>
      <c r="MW60" s="4"/>
      <c r="MX60" s="4"/>
      <c r="MY60" s="17"/>
      <c r="MZ60" s="15"/>
      <c r="NA60" s="2"/>
      <c r="NJ60" s="4"/>
      <c r="NK60" s="4"/>
      <c r="NL60" s="4"/>
      <c r="NM60" s="17"/>
      <c r="NN60" s="15"/>
      <c r="NO60" s="2"/>
      <c r="NX60" s="4"/>
      <c r="NY60" s="4"/>
      <c r="NZ60" s="4"/>
      <c r="OA60" s="17"/>
      <c r="OB60" s="15"/>
      <c r="OC60" s="2"/>
      <c r="OL60" s="4"/>
      <c r="OM60" s="4"/>
      <c r="ON60" s="4"/>
      <c r="OO60" s="17"/>
      <c r="OP60" s="15"/>
      <c r="OQ60" s="2"/>
      <c r="OZ60" s="4"/>
      <c r="PA60" s="4"/>
      <c r="PB60" s="4"/>
      <c r="PC60" s="17"/>
      <c r="PD60" s="15"/>
      <c r="PE60" s="2"/>
      <c r="PN60" s="4"/>
      <c r="PO60" s="4"/>
      <c r="PP60" s="4"/>
      <c r="PQ60" s="17"/>
      <c r="PR60" s="15"/>
      <c r="PS60" s="2"/>
      <c r="QB60" s="4"/>
      <c r="QC60" s="4"/>
      <c r="QD60" s="4"/>
      <c r="QE60" s="17"/>
      <c r="QF60" s="15"/>
      <c r="QG60" s="2"/>
      <c r="QP60" s="4"/>
      <c r="QQ60" s="4"/>
      <c r="QR60" s="4"/>
      <c r="QS60" s="17"/>
      <c r="QT60" s="15"/>
      <c r="QU60" s="2"/>
      <c r="RD60" s="4"/>
      <c r="RE60" s="4"/>
      <c r="RF60" s="4"/>
      <c r="RG60" s="17"/>
      <c r="RH60" s="15"/>
      <c r="RI60" s="2"/>
      <c r="RR60" s="4"/>
      <c r="RS60" s="4"/>
      <c r="RT60" s="4"/>
      <c r="RU60" s="17"/>
      <c r="RV60" s="15"/>
      <c r="RW60" s="2"/>
      <c r="SF60" s="4"/>
      <c r="SG60" s="4"/>
      <c r="SH60" s="4"/>
      <c r="SI60" s="17"/>
      <c r="SJ60" s="15"/>
      <c r="SK60" s="2"/>
      <c r="ST60" s="4"/>
      <c r="SU60" s="4"/>
      <c r="SV60" s="4"/>
      <c r="SW60" s="17"/>
      <c r="SX60" s="15"/>
      <c r="SY60" s="2"/>
      <c r="TH60" s="4"/>
      <c r="TI60" s="4"/>
      <c r="TJ60" s="4"/>
      <c r="TK60" s="17"/>
      <c r="TL60" s="15"/>
      <c r="TM60" s="2"/>
      <c r="TV60" s="4"/>
      <c r="TW60" s="4"/>
      <c r="TX60" s="4"/>
      <c r="TY60" s="17"/>
      <c r="TZ60" s="15"/>
      <c r="UA60" s="2"/>
      <c r="UJ60" s="4"/>
      <c r="UK60" s="4"/>
      <c r="UL60" s="4"/>
      <c r="UM60" s="17"/>
      <c r="UN60" s="15"/>
      <c r="UO60" s="2"/>
      <c r="UX60" s="4"/>
      <c r="UY60" s="4"/>
      <c r="UZ60" s="4"/>
      <c r="VA60" s="17"/>
      <c r="VB60" s="15"/>
      <c r="VC60" s="2"/>
      <c r="VL60" s="4"/>
      <c r="VM60" s="4"/>
      <c r="VN60" s="4"/>
      <c r="VO60" s="17"/>
      <c r="VP60" s="15"/>
      <c r="VQ60" s="2"/>
      <c r="VZ60" s="4"/>
      <c r="WA60" s="4"/>
      <c r="WB60" s="4"/>
      <c r="WC60" s="17"/>
      <c r="WD60" s="15"/>
      <c r="WE60" s="2"/>
      <c r="WN60" s="4"/>
      <c r="WO60" s="4"/>
      <c r="WP60" s="4"/>
      <c r="WQ60" s="17"/>
      <c r="WR60" s="15"/>
      <c r="WS60" s="2"/>
      <c r="XB60" s="4"/>
      <c r="XC60" s="4"/>
      <c r="XD60" s="4"/>
      <c r="XE60" s="17"/>
      <c r="XF60" s="15"/>
      <c r="XG60" s="2"/>
      <c r="XP60" s="4"/>
      <c r="XQ60" s="4"/>
      <c r="XR60" s="4"/>
      <c r="XS60" s="17"/>
      <c r="XT60" s="15"/>
      <c r="XU60" s="2"/>
      <c r="YD60" s="4"/>
      <c r="YE60" s="4"/>
      <c r="YF60" s="4"/>
      <c r="YG60" s="17"/>
      <c r="YH60" s="15"/>
      <c r="YI60" s="2"/>
      <c r="YR60" s="4"/>
      <c r="YS60" s="4"/>
      <c r="YT60" s="4"/>
      <c r="YU60" s="17"/>
      <c r="YV60" s="15"/>
      <c r="YW60" s="2"/>
      <c r="ZF60" s="4"/>
      <c r="ZG60" s="4"/>
      <c r="ZH60" s="4"/>
      <c r="ZI60" s="17"/>
      <c r="ZJ60" s="15"/>
      <c r="ZK60" s="2"/>
      <c r="ZT60" s="4"/>
      <c r="ZU60" s="4"/>
      <c r="ZV60" s="4"/>
      <c r="ZW60" s="17"/>
      <c r="ZX60" s="15"/>
      <c r="ZY60" s="2"/>
      <c r="AAH60" s="4"/>
      <c r="AAI60" s="4"/>
      <c r="AAJ60" s="4"/>
      <c r="AAK60" s="17"/>
      <c r="AAL60" s="15"/>
      <c r="AAM60" s="2"/>
      <c r="AAV60" s="4"/>
      <c r="AAW60" s="4"/>
      <c r="AAX60" s="4"/>
      <c r="AAY60" s="17"/>
      <c r="AAZ60" s="15"/>
      <c r="ABA60" s="2"/>
      <c r="ABJ60" s="4"/>
      <c r="ABK60" s="4"/>
      <c r="ABL60" s="4"/>
      <c r="ABM60" s="17"/>
      <c r="ABN60" s="15"/>
      <c r="ABO60" s="2"/>
      <c r="ABX60" s="4"/>
      <c r="ABY60" s="4"/>
      <c r="ABZ60" s="4"/>
      <c r="ACA60" s="17"/>
      <c r="ACB60" s="15"/>
      <c r="ACC60" s="2"/>
      <c r="ACL60" s="4"/>
      <c r="ACM60" s="4"/>
      <c r="ACN60" s="4"/>
      <c r="ACO60" s="17"/>
      <c r="ACP60" s="15"/>
      <c r="ACQ60" s="2"/>
      <c r="ACZ60" s="4"/>
      <c r="ADA60" s="4"/>
      <c r="ADB60" s="4"/>
      <c r="ADC60" s="17"/>
      <c r="ADD60" s="15"/>
      <c r="ADE60" s="2"/>
      <c r="ADN60" s="4"/>
      <c r="ADO60" s="4"/>
      <c r="ADP60" s="4"/>
      <c r="ADQ60" s="17"/>
      <c r="ADR60" s="15"/>
      <c r="ADS60" s="2"/>
      <c r="AEB60" s="4"/>
      <c r="AEC60" s="4"/>
      <c r="AED60" s="4"/>
      <c r="AEE60" s="17"/>
      <c r="AEF60" s="15"/>
      <c r="AEG60" s="2"/>
      <c r="AEP60" s="4"/>
      <c r="AEQ60" s="4"/>
      <c r="AER60" s="4"/>
      <c r="AES60" s="17"/>
      <c r="AET60" s="15"/>
      <c r="AEU60" s="2"/>
      <c r="AFD60" s="4"/>
      <c r="AFE60" s="4"/>
      <c r="AFF60" s="4"/>
      <c r="AFG60" s="17"/>
      <c r="AFH60" s="15"/>
      <c r="AFI60" s="2"/>
      <c r="AFR60" s="4"/>
      <c r="AFS60" s="4"/>
      <c r="AFT60" s="4"/>
      <c r="AFU60" s="17"/>
      <c r="AFV60" s="15"/>
      <c r="AFW60" s="2"/>
      <c r="AGF60" s="4"/>
      <c r="AGG60" s="4"/>
      <c r="AGH60" s="4"/>
      <c r="AGI60" s="17"/>
      <c r="AGJ60" s="15"/>
      <c r="AGK60" s="2"/>
      <c r="AGT60" s="4"/>
      <c r="AGU60" s="4"/>
      <c r="AGV60" s="4"/>
      <c r="AGW60" s="17"/>
      <c r="AGX60" s="15"/>
      <c r="AGY60" s="2"/>
      <c r="AHH60" s="4"/>
      <c r="AHI60" s="4"/>
      <c r="AHJ60" s="4"/>
      <c r="AHK60" s="17"/>
      <c r="AHL60" s="15"/>
      <c r="AHM60" s="2"/>
      <c r="AHV60" s="4"/>
      <c r="AHW60" s="4"/>
      <c r="AHX60" s="4"/>
      <c r="AHY60" s="17"/>
      <c r="AHZ60" s="15"/>
      <c r="AIA60" s="2"/>
      <c r="AIJ60" s="4"/>
      <c r="AIK60" s="4"/>
      <c r="AIL60" s="4"/>
      <c r="AIM60" s="17"/>
      <c r="AIN60" s="15"/>
      <c r="AIO60" s="2"/>
      <c r="AIX60" s="4"/>
      <c r="AIY60" s="4"/>
      <c r="AIZ60" s="4"/>
      <c r="AJA60" s="17"/>
      <c r="AJB60" s="15"/>
      <c r="AJC60" s="2"/>
      <c r="AJL60" s="4"/>
      <c r="AJM60" s="4"/>
      <c r="AJN60" s="4"/>
      <c r="AJO60" s="17"/>
      <c r="AJP60" s="15"/>
      <c r="AJQ60" s="2"/>
      <c r="AJZ60" s="4"/>
      <c r="AKA60" s="4"/>
      <c r="AKB60" s="4"/>
      <c r="AKC60" s="17"/>
      <c r="AKD60" s="15"/>
      <c r="AKE60" s="2"/>
      <c r="AKN60" s="4"/>
      <c r="AKO60" s="4"/>
      <c r="AKP60" s="4"/>
      <c r="AKQ60" s="17"/>
      <c r="AKR60" s="15"/>
      <c r="AKS60" s="2"/>
      <c r="ALB60" s="4"/>
      <c r="ALC60" s="4"/>
      <c r="ALD60" s="4"/>
      <c r="ALE60" s="17"/>
      <c r="ALF60" s="15"/>
      <c r="ALG60" s="2"/>
      <c r="ALP60" s="4"/>
      <c r="ALQ60" s="4"/>
      <c r="ALR60" s="4"/>
      <c r="ALS60" s="17"/>
      <c r="ALT60" s="15"/>
      <c r="ALU60" s="2"/>
      <c r="AMD60" s="4"/>
      <c r="AME60" s="4"/>
      <c r="AMF60" s="4"/>
      <c r="AMG60" s="17"/>
      <c r="AMH60" s="15"/>
      <c r="AMI60" s="2"/>
      <c r="AMR60" s="4"/>
      <c r="AMS60" s="4"/>
      <c r="AMT60" s="4"/>
      <c r="AMU60" s="17"/>
      <c r="AMV60" s="15"/>
      <c r="AMW60" s="2"/>
      <c r="ANF60" s="4"/>
      <c r="ANG60" s="4"/>
      <c r="ANH60" s="4"/>
      <c r="ANI60" s="17"/>
      <c r="ANJ60" s="15"/>
      <c r="ANK60" s="2"/>
      <c r="ANT60" s="4"/>
      <c r="ANU60" s="4"/>
      <c r="ANV60" s="4"/>
      <c r="ANW60" s="17"/>
      <c r="ANX60" s="15"/>
      <c r="ANY60" s="2"/>
      <c r="AOH60" s="4"/>
      <c r="AOI60" s="4"/>
      <c r="AOJ60" s="4"/>
      <c r="AOK60" s="17"/>
      <c r="AOL60" s="15"/>
      <c r="AOM60" s="2"/>
      <c r="AOV60" s="4"/>
      <c r="AOW60" s="4"/>
      <c r="AOX60" s="4"/>
      <c r="AOY60" s="17"/>
      <c r="AOZ60" s="15"/>
      <c r="APA60" s="2"/>
      <c r="APJ60" s="4"/>
      <c r="APK60" s="4"/>
      <c r="APL60" s="4"/>
      <c r="APM60" s="17"/>
      <c r="APN60" s="15"/>
      <c r="APO60" s="2"/>
      <c r="APX60" s="4"/>
      <c r="APY60" s="4"/>
      <c r="APZ60" s="4"/>
      <c r="AQA60" s="17"/>
      <c r="AQB60" s="15"/>
      <c r="AQC60" s="2"/>
      <c r="AQL60" s="4"/>
      <c r="AQM60" s="4"/>
      <c r="AQN60" s="4"/>
      <c r="AQO60" s="17"/>
      <c r="AQP60" s="15"/>
      <c r="AQQ60" s="2"/>
      <c r="AQZ60" s="4"/>
      <c r="ARA60" s="4"/>
      <c r="ARB60" s="4"/>
      <c r="ARC60" s="17"/>
      <c r="ARD60" s="15"/>
      <c r="ARE60" s="2"/>
      <c r="ARN60" s="4"/>
      <c r="ARO60" s="4"/>
      <c r="ARP60" s="4"/>
      <c r="ARQ60" s="17"/>
      <c r="ARR60" s="15"/>
      <c r="ARS60" s="2"/>
      <c r="ASB60" s="4"/>
      <c r="ASC60" s="4"/>
      <c r="ASD60" s="4"/>
      <c r="ASE60" s="17"/>
      <c r="ASF60" s="15"/>
      <c r="ASG60" s="2"/>
      <c r="ASP60" s="4"/>
      <c r="ASQ60" s="4"/>
      <c r="ASR60" s="4"/>
      <c r="ASS60" s="17"/>
      <c r="AST60" s="15"/>
      <c r="ASU60" s="2"/>
      <c r="ATD60" s="4"/>
      <c r="ATE60" s="4"/>
      <c r="ATF60" s="4"/>
      <c r="ATG60" s="17"/>
      <c r="ATH60" s="15"/>
      <c r="ATI60" s="2"/>
      <c r="ATR60" s="4"/>
      <c r="ATS60" s="4"/>
      <c r="ATT60" s="4"/>
      <c r="ATU60" s="17"/>
      <c r="ATV60" s="15"/>
      <c r="ATW60" s="2"/>
      <c r="AUF60" s="4"/>
      <c r="AUG60" s="4"/>
      <c r="AUH60" s="4"/>
      <c r="AUI60" s="17"/>
      <c r="AUJ60" s="15"/>
      <c r="AUK60" s="2"/>
      <c r="AUT60" s="4"/>
      <c r="AUU60" s="4"/>
      <c r="AUV60" s="4"/>
      <c r="AUW60" s="17"/>
      <c r="AUX60" s="15"/>
      <c r="AUY60" s="2"/>
      <c r="AVH60" s="4"/>
      <c r="AVI60" s="4"/>
      <c r="AVJ60" s="4"/>
      <c r="AVK60" s="17"/>
      <c r="AVL60" s="15"/>
      <c r="AVM60" s="2"/>
      <c r="AVV60" s="4"/>
      <c r="AVW60" s="4"/>
      <c r="AVX60" s="4"/>
      <c r="AVY60" s="17"/>
      <c r="AVZ60" s="15"/>
      <c r="AWA60" s="2"/>
      <c r="AWJ60" s="4"/>
      <c r="AWK60" s="4"/>
      <c r="AWL60" s="4"/>
      <c r="AWM60" s="17"/>
      <c r="AWN60" s="15"/>
      <c r="AWO60" s="2"/>
      <c r="AWX60" s="4"/>
      <c r="AWY60" s="4"/>
      <c r="AWZ60" s="4"/>
      <c r="AXA60" s="17"/>
      <c r="AXB60" s="15"/>
      <c r="AXC60" s="2"/>
      <c r="AXL60" s="4"/>
      <c r="AXM60" s="4"/>
      <c r="AXN60" s="4"/>
      <c r="AXO60" s="17"/>
      <c r="AXP60" s="15"/>
      <c r="AXQ60" s="2"/>
      <c r="AXZ60" s="4"/>
      <c r="AYA60" s="4"/>
      <c r="AYB60" s="4"/>
      <c r="AYC60" s="17"/>
      <c r="AYD60" s="15"/>
      <c r="AYE60" s="2"/>
      <c r="AYN60" s="4"/>
      <c r="AYO60" s="4"/>
      <c r="AYP60" s="4"/>
      <c r="AYQ60" s="17"/>
      <c r="AYR60" s="15"/>
      <c r="AYS60" s="2"/>
      <c r="AZB60" s="4"/>
      <c r="AZC60" s="4"/>
      <c r="AZD60" s="4"/>
      <c r="AZE60" s="17"/>
      <c r="AZF60" s="15"/>
      <c r="AZG60" s="2"/>
      <c r="AZP60" s="4"/>
      <c r="AZQ60" s="4"/>
      <c r="AZR60" s="4"/>
      <c r="AZS60" s="17"/>
      <c r="AZT60" s="15"/>
      <c r="AZU60" s="2"/>
      <c r="BAD60" s="4"/>
      <c r="BAE60" s="4"/>
      <c r="BAF60" s="4"/>
      <c r="BAG60" s="17"/>
      <c r="BAH60" s="15"/>
      <c r="BAI60" s="2"/>
      <c r="BAR60" s="4"/>
      <c r="BAS60" s="4"/>
      <c r="BAT60" s="4"/>
      <c r="BAU60" s="17"/>
      <c r="BAV60" s="15"/>
      <c r="BAW60" s="2"/>
      <c r="BBF60" s="4"/>
      <c r="BBG60" s="4"/>
      <c r="BBH60" s="4"/>
      <c r="BBI60" s="17"/>
      <c r="BBJ60" s="15"/>
      <c r="BBK60" s="2"/>
      <c r="BBT60" s="4"/>
      <c r="BBU60" s="4"/>
      <c r="BBV60" s="4"/>
      <c r="BBW60" s="17"/>
      <c r="BBX60" s="15"/>
      <c r="BBY60" s="2"/>
      <c r="BCH60" s="4"/>
      <c r="BCI60" s="4"/>
      <c r="BCJ60" s="4"/>
      <c r="BCK60" s="17"/>
      <c r="BCL60" s="15"/>
      <c r="BCM60" s="2"/>
      <c r="BCV60" s="4"/>
      <c r="BCW60" s="4"/>
      <c r="BCX60" s="4"/>
      <c r="BCY60" s="17"/>
      <c r="BCZ60" s="15"/>
      <c r="BDA60" s="2"/>
      <c r="BDJ60" s="4"/>
      <c r="BDK60" s="4"/>
      <c r="BDL60" s="4"/>
      <c r="BDM60" s="17"/>
      <c r="BDN60" s="15"/>
      <c r="BDO60" s="2"/>
      <c r="BDX60" s="4"/>
      <c r="BDY60" s="4"/>
      <c r="BDZ60" s="4"/>
      <c r="BEA60" s="17"/>
      <c r="BEB60" s="15"/>
      <c r="BEC60" s="2"/>
      <c r="BEL60" s="4"/>
      <c r="BEM60" s="4"/>
      <c r="BEN60" s="4"/>
      <c r="BEO60" s="17"/>
      <c r="BEP60" s="15"/>
      <c r="BEQ60" s="2"/>
      <c r="BEZ60" s="4"/>
      <c r="BFA60" s="4"/>
      <c r="BFB60" s="4"/>
      <c r="BFC60" s="17"/>
      <c r="BFD60" s="15"/>
      <c r="BFE60" s="2"/>
      <c r="BFN60" s="4"/>
      <c r="BFO60" s="4"/>
      <c r="BFP60" s="4"/>
      <c r="BFQ60" s="17"/>
      <c r="BFR60" s="15"/>
      <c r="BFS60" s="2"/>
      <c r="BGB60" s="4"/>
      <c r="BGC60" s="4"/>
      <c r="BGD60" s="4"/>
      <c r="BGE60" s="17"/>
      <c r="BGF60" s="15"/>
      <c r="BGG60" s="2"/>
      <c r="BGP60" s="4"/>
      <c r="BGQ60" s="4"/>
      <c r="BGR60" s="4"/>
      <c r="BGS60" s="17"/>
      <c r="BGT60" s="15"/>
      <c r="BGU60" s="2"/>
      <c r="BHD60" s="4"/>
      <c r="BHE60" s="4"/>
      <c r="BHF60" s="4"/>
      <c r="BHG60" s="17"/>
      <c r="BHH60" s="15"/>
      <c r="BHI60" s="2"/>
      <c r="BHR60" s="4"/>
      <c r="BHS60" s="4"/>
      <c r="BHT60" s="4"/>
      <c r="BHU60" s="17"/>
      <c r="BHV60" s="15"/>
      <c r="BHW60" s="2"/>
      <c r="BIF60" s="4"/>
      <c r="BIG60" s="4"/>
      <c r="BIH60" s="4"/>
      <c r="BII60" s="17"/>
      <c r="BIJ60" s="15"/>
      <c r="BIK60" s="2"/>
      <c r="BIT60" s="4"/>
      <c r="BIU60" s="4"/>
      <c r="BIV60" s="4"/>
      <c r="BIW60" s="17"/>
      <c r="BIX60" s="15"/>
      <c r="BIY60" s="2"/>
      <c r="BJH60" s="4"/>
      <c r="BJI60" s="4"/>
      <c r="BJJ60" s="4"/>
      <c r="BJK60" s="17"/>
      <c r="BJL60" s="15"/>
      <c r="BJM60" s="2"/>
      <c r="BJV60" s="4"/>
      <c r="BJW60" s="4"/>
      <c r="BJX60" s="4"/>
      <c r="BJY60" s="17"/>
      <c r="BJZ60" s="15"/>
      <c r="BKA60" s="2"/>
      <c r="BKJ60" s="4"/>
      <c r="BKK60" s="4"/>
      <c r="BKL60" s="4"/>
      <c r="BKM60" s="17"/>
      <c r="BKN60" s="15"/>
      <c r="BKO60" s="2"/>
      <c r="BKX60" s="4"/>
      <c r="BKY60" s="4"/>
      <c r="BKZ60" s="4"/>
      <c r="BLA60" s="17"/>
      <c r="BLB60" s="15"/>
      <c r="BLC60" s="2"/>
      <c r="BLL60" s="4"/>
      <c r="BLM60" s="4"/>
      <c r="BLN60" s="4"/>
      <c r="BLO60" s="17"/>
      <c r="BLP60" s="15"/>
      <c r="BLQ60" s="2"/>
      <c r="BLZ60" s="4"/>
      <c r="BMA60" s="4"/>
      <c r="BMB60" s="4"/>
      <c r="BMC60" s="17"/>
      <c r="BMD60" s="15"/>
      <c r="BME60" s="2"/>
      <c r="BMN60" s="4"/>
      <c r="BMO60" s="4"/>
      <c r="BMP60" s="4"/>
      <c r="BMQ60" s="17"/>
      <c r="BMR60" s="15"/>
      <c r="BMS60" s="2"/>
      <c r="BNB60" s="4"/>
      <c r="BNC60" s="4"/>
      <c r="BND60" s="4"/>
      <c r="BNE60" s="17"/>
      <c r="BNF60" s="15"/>
      <c r="BNG60" s="2"/>
      <c r="BNP60" s="4"/>
      <c r="BNQ60" s="4"/>
      <c r="BNR60" s="4"/>
      <c r="BNS60" s="17"/>
      <c r="BNT60" s="15"/>
      <c r="BNU60" s="2"/>
      <c r="BOD60" s="4"/>
      <c r="BOE60" s="4"/>
      <c r="BOF60" s="4"/>
      <c r="BOG60" s="17"/>
      <c r="BOH60" s="15"/>
      <c r="BOI60" s="2"/>
      <c r="BOR60" s="4"/>
      <c r="BOS60" s="4"/>
      <c r="BOT60" s="4"/>
      <c r="BOU60" s="17"/>
      <c r="BOV60" s="15"/>
      <c r="BOW60" s="2"/>
      <c r="BPF60" s="4"/>
      <c r="BPG60" s="4"/>
      <c r="BPH60" s="4"/>
      <c r="BPI60" s="17"/>
      <c r="BPJ60" s="15"/>
      <c r="BPK60" s="2"/>
      <c r="BPT60" s="4"/>
      <c r="BPU60" s="4"/>
      <c r="BPV60" s="4"/>
      <c r="BPW60" s="17"/>
      <c r="BPX60" s="15"/>
      <c r="BPY60" s="2"/>
      <c r="BQH60" s="4"/>
      <c r="BQI60" s="4"/>
      <c r="BQJ60" s="4"/>
      <c r="BQK60" s="17"/>
      <c r="BQL60" s="15"/>
      <c r="BQM60" s="2"/>
      <c r="BQV60" s="4"/>
      <c r="BQW60" s="4"/>
      <c r="BQX60" s="4"/>
      <c r="BQY60" s="17"/>
      <c r="BQZ60" s="15"/>
      <c r="BRA60" s="2"/>
      <c r="BRJ60" s="4"/>
      <c r="BRK60" s="4"/>
      <c r="BRL60" s="4"/>
      <c r="BRM60" s="17"/>
      <c r="BRN60" s="15"/>
      <c r="BRO60" s="2"/>
      <c r="BRX60" s="4"/>
      <c r="BRY60" s="4"/>
      <c r="BRZ60" s="4"/>
      <c r="BSA60" s="17"/>
      <c r="BSB60" s="15"/>
      <c r="BSC60" s="2"/>
      <c r="BSL60" s="4"/>
      <c r="BSM60" s="4"/>
      <c r="BSN60" s="4"/>
      <c r="BSO60" s="17"/>
      <c r="BSP60" s="15"/>
      <c r="BSQ60" s="2"/>
      <c r="BSZ60" s="4"/>
      <c r="BTA60" s="4"/>
      <c r="BTB60" s="4"/>
      <c r="BTC60" s="17"/>
      <c r="BTD60" s="15"/>
      <c r="BTE60" s="2"/>
      <c r="BTN60" s="4"/>
      <c r="BTO60" s="4"/>
      <c r="BTP60" s="4"/>
      <c r="BTQ60" s="17"/>
      <c r="BTR60" s="15"/>
      <c r="BTS60" s="2"/>
      <c r="BUB60" s="4"/>
      <c r="BUC60" s="4"/>
      <c r="BUD60" s="4"/>
      <c r="BUE60" s="17"/>
      <c r="BUF60" s="15"/>
      <c r="BUG60" s="2"/>
      <c r="BUP60" s="4"/>
      <c r="BUQ60" s="4"/>
      <c r="BUR60" s="4"/>
      <c r="BUS60" s="17"/>
      <c r="BUT60" s="15"/>
      <c r="BUU60" s="2"/>
      <c r="BVD60" s="4"/>
      <c r="BVE60" s="4"/>
      <c r="BVF60" s="4"/>
      <c r="BVG60" s="17"/>
      <c r="BVH60" s="15"/>
      <c r="BVI60" s="2"/>
      <c r="BVR60" s="4"/>
      <c r="BVS60" s="4"/>
      <c r="BVT60" s="4"/>
      <c r="BVU60" s="17"/>
      <c r="BVV60" s="15"/>
      <c r="BVW60" s="2"/>
      <c r="BWF60" s="4"/>
      <c r="BWG60" s="4"/>
      <c r="BWH60" s="4"/>
      <c r="BWI60" s="17"/>
      <c r="BWJ60" s="15"/>
      <c r="BWK60" s="2"/>
      <c r="BWT60" s="4"/>
      <c r="BWU60" s="4"/>
      <c r="BWV60" s="4"/>
      <c r="BWW60" s="17"/>
      <c r="BWX60" s="15"/>
      <c r="BWY60" s="2"/>
      <c r="BXH60" s="4"/>
      <c r="BXI60" s="4"/>
      <c r="BXJ60" s="4"/>
      <c r="BXK60" s="17"/>
      <c r="BXL60" s="15"/>
      <c r="BXM60" s="2"/>
      <c r="BXV60" s="4"/>
      <c r="BXW60" s="4"/>
      <c r="BXX60" s="4"/>
      <c r="BXY60" s="17"/>
      <c r="BXZ60" s="15"/>
      <c r="BYA60" s="2"/>
      <c r="BYJ60" s="4"/>
      <c r="BYK60" s="4"/>
      <c r="BYL60" s="4"/>
      <c r="BYM60" s="17"/>
      <c r="BYN60" s="15"/>
      <c r="BYO60" s="2"/>
      <c r="BYX60" s="4"/>
      <c r="BYY60" s="4"/>
      <c r="BYZ60" s="4"/>
      <c r="BZA60" s="17"/>
      <c r="BZB60" s="15"/>
      <c r="BZC60" s="2"/>
      <c r="BZL60" s="4"/>
      <c r="BZM60" s="4"/>
      <c r="BZN60" s="4"/>
      <c r="BZO60" s="17"/>
      <c r="BZP60" s="15"/>
      <c r="BZQ60" s="2"/>
      <c r="BZZ60" s="4"/>
      <c r="CAA60" s="4"/>
      <c r="CAB60" s="4"/>
      <c r="CAC60" s="17"/>
      <c r="CAD60" s="15"/>
      <c r="CAE60" s="2"/>
      <c r="CAN60" s="4"/>
      <c r="CAO60" s="4"/>
      <c r="CAP60" s="4"/>
      <c r="CAQ60" s="17"/>
      <c r="CAR60" s="15"/>
      <c r="CAS60" s="2"/>
      <c r="CBB60" s="4"/>
      <c r="CBC60" s="4"/>
      <c r="CBD60" s="4"/>
      <c r="CBE60" s="17"/>
      <c r="CBF60" s="15"/>
      <c r="CBG60" s="2"/>
      <c r="CBP60" s="4"/>
      <c r="CBQ60" s="4"/>
      <c r="CBR60" s="4"/>
      <c r="CBS60" s="17"/>
      <c r="CBT60" s="15"/>
      <c r="CBU60" s="2"/>
      <c r="CCD60" s="4"/>
      <c r="CCE60" s="4"/>
      <c r="CCF60" s="4"/>
      <c r="CCG60" s="17"/>
      <c r="CCH60" s="15"/>
      <c r="CCI60" s="2"/>
      <c r="CCR60" s="4"/>
      <c r="CCS60" s="4"/>
      <c r="CCT60" s="4"/>
      <c r="CCU60" s="17"/>
      <c r="CCV60" s="15"/>
      <c r="CCW60" s="2"/>
      <c r="CDF60" s="4"/>
      <c r="CDG60" s="4"/>
      <c r="CDH60" s="4"/>
      <c r="CDI60" s="17"/>
      <c r="CDJ60" s="15"/>
      <c r="CDK60" s="2"/>
      <c r="CDT60" s="4"/>
      <c r="CDU60" s="4"/>
      <c r="CDV60" s="4"/>
      <c r="CDW60" s="17"/>
      <c r="CDX60" s="15"/>
      <c r="CDY60" s="2"/>
      <c r="CEH60" s="4"/>
      <c r="CEI60" s="4"/>
      <c r="CEJ60" s="4"/>
      <c r="CEK60" s="17"/>
      <c r="CEL60" s="15"/>
      <c r="CEM60" s="2"/>
      <c r="CEV60" s="4"/>
      <c r="CEW60" s="4"/>
      <c r="CEX60" s="4"/>
      <c r="CEY60" s="17"/>
      <c r="CEZ60" s="15"/>
      <c r="CFA60" s="2"/>
      <c r="CFJ60" s="4"/>
      <c r="CFK60" s="4"/>
      <c r="CFL60" s="4"/>
      <c r="CFM60" s="17"/>
      <c r="CFN60" s="15"/>
      <c r="CFO60" s="2"/>
      <c r="CFX60" s="4"/>
      <c r="CFY60" s="4"/>
      <c r="CFZ60" s="4"/>
      <c r="CGA60" s="17"/>
      <c r="CGB60" s="15"/>
      <c r="CGC60" s="2"/>
      <c r="CGL60" s="4"/>
      <c r="CGM60" s="4"/>
      <c r="CGN60" s="4"/>
      <c r="CGO60" s="17"/>
      <c r="CGP60" s="15"/>
      <c r="CGQ60" s="2"/>
      <c r="CGZ60" s="4"/>
      <c r="CHA60" s="4"/>
      <c r="CHB60" s="4"/>
      <c r="CHC60" s="17"/>
      <c r="CHD60" s="15"/>
      <c r="CHE60" s="2"/>
      <c r="CHN60" s="4"/>
      <c r="CHO60" s="4"/>
      <c r="CHP60" s="4"/>
      <c r="CHQ60" s="17"/>
      <c r="CHR60" s="15"/>
      <c r="CHS60" s="2"/>
      <c r="CIB60" s="4"/>
      <c r="CIC60" s="4"/>
      <c r="CID60" s="4"/>
      <c r="CIE60" s="17"/>
      <c r="CIF60" s="15"/>
      <c r="CIG60" s="2"/>
      <c r="CIP60" s="4"/>
      <c r="CIQ60" s="4"/>
      <c r="CIR60" s="4"/>
      <c r="CIS60" s="17"/>
      <c r="CIT60" s="15"/>
      <c r="CIU60" s="2"/>
      <c r="CJD60" s="4"/>
      <c r="CJE60" s="4"/>
      <c r="CJF60" s="4"/>
      <c r="CJG60" s="17"/>
      <c r="CJH60" s="15"/>
      <c r="CJI60" s="2"/>
      <c r="CJR60" s="4"/>
      <c r="CJS60" s="4"/>
      <c r="CJT60" s="4"/>
      <c r="CJU60" s="17"/>
      <c r="CJV60" s="15"/>
      <c r="CJW60" s="2"/>
      <c r="CKF60" s="4"/>
      <c r="CKG60" s="4"/>
      <c r="CKH60" s="4"/>
      <c r="CKI60" s="17"/>
      <c r="CKJ60" s="15"/>
      <c r="CKK60" s="2"/>
      <c r="CKT60" s="4"/>
      <c r="CKU60" s="4"/>
      <c r="CKV60" s="4"/>
      <c r="CKW60" s="17"/>
      <c r="CKX60" s="15"/>
      <c r="CKY60" s="2"/>
      <c r="CLH60" s="4"/>
      <c r="CLI60" s="4"/>
      <c r="CLJ60" s="4"/>
      <c r="CLK60" s="17"/>
      <c r="CLL60" s="15"/>
      <c r="CLM60" s="2"/>
      <c r="CLV60" s="4"/>
      <c r="CLW60" s="4"/>
      <c r="CLX60" s="4"/>
      <c r="CLY60" s="17"/>
      <c r="CLZ60" s="15"/>
      <c r="CMA60" s="2"/>
      <c r="CMJ60" s="4"/>
      <c r="CMK60" s="4"/>
      <c r="CML60" s="4"/>
      <c r="CMM60" s="17"/>
      <c r="CMN60" s="15"/>
      <c r="CMO60" s="2"/>
      <c r="CMX60" s="4"/>
      <c r="CMY60" s="4"/>
      <c r="CMZ60" s="4"/>
      <c r="CNA60" s="17"/>
      <c r="CNB60" s="15"/>
      <c r="CNC60" s="2"/>
      <c r="CNL60" s="4"/>
      <c r="CNM60" s="4"/>
      <c r="CNN60" s="4"/>
      <c r="CNO60" s="17"/>
      <c r="CNP60" s="15"/>
      <c r="CNQ60" s="2"/>
      <c r="CNZ60" s="4"/>
      <c r="COA60" s="4"/>
      <c r="COB60" s="4"/>
      <c r="COC60" s="17"/>
      <c r="COD60" s="15"/>
      <c r="COE60" s="2"/>
      <c r="CON60" s="4"/>
      <c r="COO60" s="4"/>
      <c r="COP60" s="4"/>
      <c r="COQ60" s="17"/>
      <c r="COR60" s="15"/>
      <c r="COS60" s="2"/>
      <c r="CPB60" s="4"/>
      <c r="CPC60" s="4"/>
      <c r="CPD60" s="4"/>
      <c r="CPE60" s="17"/>
      <c r="CPF60" s="15"/>
      <c r="CPG60" s="2"/>
      <c r="CPP60" s="4"/>
      <c r="CPQ60" s="4"/>
      <c r="CPR60" s="4"/>
      <c r="CPS60" s="17"/>
      <c r="CPT60" s="15"/>
      <c r="CPU60" s="2"/>
      <c r="CQD60" s="4"/>
      <c r="CQE60" s="4"/>
      <c r="CQF60" s="4"/>
      <c r="CQG60" s="17"/>
      <c r="CQH60" s="15"/>
      <c r="CQI60" s="2"/>
      <c r="CQR60" s="4"/>
      <c r="CQS60" s="4"/>
      <c r="CQT60" s="4"/>
      <c r="CQU60" s="17"/>
      <c r="CQV60" s="15"/>
      <c r="CQW60" s="2"/>
      <c r="CRF60" s="4"/>
      <c r="CRG60" s="4"/>
      <c r="CRH60" s="4"/>
      <c r="CRI60" s="17"/>
      <c r="CRJ60" s="15"/>
      <c r="CRK60" s="2"/>
      <c r="CRT60" s="4"/>
      <c r="CRU60" s="4"/>
      <c r="CRV60" s="4"/>
      <c r="CRW60" s="17"/>
      <c r="CRX60" s="15"/>
      <c r="CRY60" s="2"/>
      <c r="CSH60" s="4"/>
      <c r="CSI60" s="4"/>
      <c r="CSJ60" s="4"/>
      <c r="CSK60" s="17"/>
      <c r="CSL60" s="15"/>
      <c r="CSM60" s="2"/>
      <c r="CSV60" s="4"/>
      <c r="CSW60" s="4"/>
      <c r="CSX60" s="4"/>
      <c r="CSY60" s="17"/>
      <c r="CSZ60" s="15"/>
      <c r="CTA60" s="2"/>
      <c r="CTJ60" s="4"/>
      <c r="CTK60" s="4"/>
      <c r="CTL60" s="4"/>
      <c r="CTM60" s="17"/>
      <c r="CTN60" s="15"/>
      <c r="CTO60" s="2"/>
      <c r="CTX60" s="4"/>
      <c r="CTY60" s="4"/>
      <c r="CTZ60" s="4"/>
      <c r="CUA60" s="17"/>
      <c r="CUB60" s="15"/>
      <c r="CUC60" s="2"/>
      <c r="CUL60" s="4"/>
      <c r="CUM60" s="4"/>
      <c r="CUN60" s="4"/>
      <c r="CUO60" s="17"/>
      <c r="CUP60" s="15"/>
      <c r="CUQ60" s="2"/>
      <c r="CUZ60" s="4"/>
      <c r="CVA60" s="4"/>
      <c r="CVB60" s="4"/>
      <c r="CVC60" s="17"/>
      <c r="CVD60" s="15"/>
      <c r="CVE60" s="2"/>
      <c r="CVN60" s="4"/>
      <c r="CVO60" s="4"/>
      <c r="CVP60" s="4"/>
      <c r="CVQ60" s="17"/>
      <c r="CVR60" s="15"/>
      <c r="CVS60" s="2"/>
      <c r="CWB60" s="4"/>
      <c r="CWC60" s="4"/>
      <c r="CWD60" s="4"/>
      <c r="CWE60" s="17"/>
      <c r="CWF60" s="15"/>
      <c r="CWG60" s="2"/>
      <c r="CWP60" s="4"/>
      <c r="CWQ60" s="4"/>
      <c r="CWR60" s="4"/>
      <c r="CWS60" s="17"/>
      <c r="CWT60" s="15"/>
      <c r="CWU60" s="2"/>
      <c r="CXD60" s="4"/>
      <c r="CXE60" s="4"/>
      <c r="CXF60" s="4"/>
      <c r="CXG60" s="17"/>
      <c r="CXH60" s="15"/>
      <c r="CXI60" s="2"/>
      <c r="CXR60" s="4"/>
      <c r="CXS60" s="4"/>
      <c r="CXT60" s="4"/>
      <c r="CXU60" s="17"/>
      <c r="CXV60" s="15"/>
      <c r="CXW60" s="2"/>
      <c r="CYF60" s="4"/>
      <c r="CYG60" s="4"/>
      <c r="CYH60" s="4"/>
      <c r="CYI60" s="17"/>
      <c r="CYJ60" s="15"/>
      <c r="CYK60" s="2"/>
      <c r="CYT60" s="4"/>
      <c r="CYU60" s="4"/>
      <c r="CYV60" s="4"/>
      <c r="CYW60" s="17"/>
      <c r="CYX60" s="15"/>
      <c r="CYY60" s="2"/>
      <c r="CZH60" s="4"/>
      <c r="CZI60" s="4"/>
      <c r="CZJ60" s="4"/>
      <c r="CZK60" s="17"/>
      <c r="CZL60" s="15"/>
      <c r="CZM60" s="2"/>
      <c r="CZV60" s="4"/>
      <c r="CZW60" s="4"/>
      <c r="CZX60" s="4"/>
      <c r="CZY60" s="17"/>
      <c r="CZZ60" s="15"/>
      <c r="DAA60" s="2"/>
      <c r="DAJ60" s="4"/>
      <c r="DAK60" s="4"/>
      <c r="DAL60" s="4"/>
      <c r="DAM60" s="17"/>
      <c r="DAN60" s="15"/>
      <c r="DAO60" s="2"/>
      <c r="DAX60" s="4"/>
      <c r="DAY60" s="4"/>
      <c r="DAZ60" s="4"/>
      <c r="DBA60" s="17"/>
      <c r="DBB60" s="15"/>
      <c r="DBC60" s="2"/>
      <c r="DBL60" s="4"/>
      <c r="DBM60" s="4"/>
      <c r="DBN60" s="4"/>
      <c r="DBO60" s="17"/>
      <c r="DBP60" s="15"/>
      <c r="DBQ60" s="2"/>
      <c r="DBZ60" s="4"/>
      <c r="DCA60" s="4"/>
      <c r="DCB60" s="4"/>
      <c r="DCC60" s="17"/>
      <c r="DCD60" s="15"/>
      <c r="DCE60" s="2"/>
      <c r="DCN60" s="4"/>
      <c r="DCO60" s="4"/>
      <c r="DCP60" s="4"/>
      <c r="DCQ60" s="17"/>
      <c r="DCR60" s="15"/>
      <c r="DCS60" s="2"/>
      <c r="DDB60" s="4"/>
      <c r="DDC60" s="4"/>
      <c r="DDD60" s="4"/>
      <c r="DDE60" s="17"/>
      <c r="DDF60" s="15"/>
      <c r="DDG60" s="2"/>
      <c r="DDP60" s="4"/>
      <c r="DDQ60" s="4"/>
      <c r="DDR60" s="4"/>
      <c r="DDS60" s="17"/>
      <c r="DDT60" s="15"/>
      <c r="DDU60" s="2"/>
      <c r="DED60" s="4"/>
      <c r="DEE60" s="4"/>
      <c r="DEF60" s="4"/>
      <c r="DEG60" s="17"/>
      <c r="DEH60" s="15"/>
      <c r="DEI60" s="2"/>
      <c r="DER60" s="4"/>
      <c r="DES60" s="4"/>
      <c r="DET60" s="4"/>
      <c r="DEU60" s="17"/>
      <c r="DEV60" s="15"/>
      <c r="DEW60" s="2"/>
      <c r="DFF60" s="4"/>
      <c r="DFG60" s="4"/>
      <c r="DFH60" s="4"/>
      <c r="DFI60" s="17"/>
      <c r="DFJ60" s="15"/>
      <c r="DFK60" s="2"/>
      <c r="DFT60" s="4"/>
      <c r="DFU60" s="4"/>
      <c r="DFV60" s="4"/>
      <c r="DFW60" s="17"/>
      <c r="DFX60" s="15"/>
      <c r="DFY60" s="2"/>
      <c r="DGH60" s="4"/>
      <c r="DGI60" s="4"/>
      <c r="DGJ60" s="4"/>
      <c r="DGK60" s="17"/>
      <c r="DGL60" s="15"/>
      <c r="DGM60" s="2"/>
      <c r="DGV60" s="4"/>
      <c r="DGW60" s="4"/>
      <c r="DGX60" s="4"/>
      <c r="DGY60" s="17"/>
      <c r="DGZ60" s="15"/>
      <c r="DHA60" s="2"/>
      <c r="DHJ60" s="4"/>
      <c r="DHK60" s="4"/>
      <c r="DHL60" s="4"/>
      <c r="DHM60" s="17"/>
      <c r="DHN60" s="15"/>
      <c r="DHO60" s="2"/>
      <c r="DHX60" s="4"/>
      <c r="DHY60" s="4"/>
      <c r="DHZ60" s="4"/>
      <c r="DIA60" s="17"/>
      <c r="DIB60" s="15"/>
      <c r="DIC60" s="2"/>
      <c r="DIL60" s="4"/>
      <c r="DIM60" s="4"/>
      <c r="DIN60" s="4"/>
      <c r="DIO60" s="17"/>
      <c r="DIP60" s="15"/>
      <c r="DIQ60" s="2"/>
      <c r="DIZ60" s="4"/>
      <c r="DJA60" s="4"/>
      <c r="DJB60" s="4"/>
      <c r="DJC60" s="17"/>
      <c r="DJD60" s="15"/>
      <c r="DJE60" s="2"/>
      <c r="DJN60" s="4"/>
      <c r="DJO60" s="4"/>
      <c r="DJP60" s="4"/>
      <c r="DJQ60" s="17"/>
      <c r="DJR60" s="15"/>
      <c r="DJS60" s="2"/>
      <c r="DKB60" s="4"/>
      <c r="DKC60" s="4"/>
      <c r="DKD60" s="4"/>
      <c r="DKE60" s="17"/>
      <c r="DKF60" s="15"/>
      <c r="DKG60" s="2"/>
      <c r="DKP60" s="4"/>
      <c r="DKQ60" s="4"/>
      <c r="DKR60" s="4"/>
      <c r="DKS60" s="17"/>
      <c r="DKT60" s="15"/>
      <c r="DKU60" s="2"/>
      <c r="DLD60" s="4"/>
      <c r="DLE60" s="4"/>
      <c r="DLF60" s="4"/>
      <c r="DLG60" s="17"/>
      <c r="DLH60" s="15"/>
      <c r="DLI60" s="2"/>
      <c r="DLR60" s="4"/>
      <c r="DLS60" s="4"/>
      <c r="DLT60" s="4"/>
      <c r="DLU60" s="17"/>
      <c r="DLV60" s="15"/>
      <c r="DLW60" s="2"/>
      <c r="DMF60" s="4"/>
      <c r="DMG60" s="4"/>
      <c r="DMH60" s="4"/>
      <c r="DMI60" s="17"/>
      <c r="DMJ60" s="15"/>
      <c r="DMK60" s="2"/>
      <c r="DMT60" s="4"/>
      <c r="DMU60" s="4"/>
      <c r="DMV60" s="4"/>
      <c r="DMW60" s="17"/>
      <c r="DMX60" s="15"/>
      <c r="DMY60" s="2"/>
      <c r="DNH60" s="4"/>
      <c r="DNI60" s="4"/>
      <c r="DNJ60" s="4"/>
      <c r="DNK60" s="17"/>
      <c r="DNL60" s="15"/>
      <c r="DNM60" s="2"/>
      <c r="DNV60" s="4"/>
      <c r="DNW60" s="4"/>
      <c r="DNX60" s="4"/>
      <c r="DNY60" s="17"/>
      <c r="DNZ60" s="15"/>
      <c r="DOA60" s="2"/>
      <c r="DOJ60" s="4"/>
      <c r="DOK60" s="4"/>
      <c r="DOL60" s="4"/>
      <c r="DOM60" s="17"/>
      <c r="DON60" s="15"/>
      <c r="DOO60" s="2"/>
      <c r="DOX60" s="4"/>
      <c r="DOY60" s="4"/>
      <c r="DOZ60" s="4"/>
      <c r="DPA60" s="17"/>
      <c r="DPB60" s="15"/>
      <c r="DPC60" s="2"/>
      <c r="DPL60" s="4"/>
      <c r="DPM60" s="4"/>
      <c r="DPN60" s="4"/>
      <c r="DPO60" s="17"/>
      <c r="DPP60" s="15"/>
      <c r="DPQ60" s="2"/>
      <c r="DPZ60" s="4"/>
      <c r="DQA60" s="4"/>
      <c r="DQB60" s="4"/>
      <c r="DQC60" s="17"/>
      <c r="DQD60" s="15"/>
      <c r="DQE60" s="2"/>
      <c r="DQN60" s="4"/>
      <c r="DQO60" s="4"/>
      <c r="DQP60" s="4"/>
      <c r="DQQ60" s="17"/>
      <c r="DQR60" s="15"/>
      <c r="DQS60" s="2"/>
      <c r="DRB60" s="4"/>
      <c r="DRC60" s="4"/>
      <c r="DRD60" s="4"/>
      <c r="DRE60" s="17"/>
      <c r="DRF60" s="15"/>
      <c r="DRG60" s="2"/>
      <c r="DRP60" s="4"/>
      <c r="DRQ60" s="4"/>
      <c r="DRR60" s="4"/>
      <c r="DRS60" s="17"/>
      <c r="DRT60" s="15"/>
      <c r="DRU60" s="2"/>
      <c r="DSD60" s="4"/>
      <c r="DSE60" s="4"/>
      <c r="DSF60" s="4"/>
      <c r="DSG60" s="17"/>
      <c r="DSH60" s="15"/>
      <c r="DSI60" s="2"/>
      <c r="DSR60" s="4"/>
      <c r="DSS60" s="4"/>
      <c r="DST60" s="4"/>
      <c r="DSU60" s="17"/>
      <c r="DSV60" s="15"/>
      <c r="DSW60" s="2"/>
      <c r="DTF60" s="4"/>
      <c r="DTG60" s="4"/>
      <c r="DTH60" s="4"/>
      <c r="DTI60" s="17"/>
      <c r="DTJ60" s="15"/>
      <c r="DTK60" s="2"/>
      <c r="DTT60" s="4"/>
      <c r="DTU60" s="4"/>
      <c r="DTV60" s="4"/>
      <c r="DTW60" s="17"/>
      <c r="DTX60" s="15"/>
      <c r="DTY60" s="2"/>
      <c r="DUH60" s="4"/>
      <c r="DUI60" s="4"/>
      <c r="DUJ60" s="4"/>
      <c r="DUK60" s="17"/>
      <c r="DUL60" s="15"/>
      <c r="DUM60" s="2"/>
      <c r="DUV60" s="4"/>
      <c r="DUW60" s="4"/>
      <c r="DUX60" s="4"/>
      <c r="DUY60" s="17"/>
      <c r="DUZ60" s="15"/>
      <c r="DVA60" s="2"/>
      <c r="DVJ60" s="4"/>
      <c r="DVK60" s="4"/>
      <c r="DVL60" s="4"/>
      <c r="DVM60" s="17"/>
      <c r="DVN60" s="15"/>
      <c r="DVO60" s="2"/>
      <c r="DVX60" s="4"/>
      <c r="DVY60" s="4"/>
      <c r="DVZ60" s="4"/>
      <c r="DWA60" s="17"/>
      <c r="DWB60" s="15"/>
      <c r="DWC60" s="2"/>
      <c r="DWL60" s="4"/>
      <c r="DWM60" s="4"/>
      <c r="DWN60" s="4"/>
      <c r="DWO60" s="17"/>
      <c r="DWP60" s="15"/>
      <c r="DWQ60" s="2"/>
      <c r="DWZ60" s="4"/>
      <c r="DXA60" s="4"/>
      <c r="DXB60" s="4"/>
      <c r="DXC60" s="17"/>
      <c r="DXD60" s="15"/>
      <c r="DXE60" s="2"/>
      <c r="DXN60" s="4"/>
      <c r="DXO60" s="4"/>
      <c r="DXP60" s="4"/>
      <c r="DXQ60" s="17"/>
      <c r="DXR60" s="15"/>
      <c r="DXS60" s="2"/>
      <c r="DYB60" s="4"/>
      <c r="DYC60" s="4"/>
      <c r="DYD60" s="4"/>
      <c r="DYE60" s="17"/>
      <c r="DYF60" s="15"/>
      <c r="DYG60" s="2"/>
      <c r="DYP60" s="4"/>
      <c r="DYQ60" s="4"/>
      <c r="DYR60" s="4"/>
      <c r="DYS60" s="17"/>
      <c r="DYT60" s="15"/>
      <c r="DYU60" s="2"/>
      <c r="DZD60" s="4"/>
      <c r="DZE60" s="4"/>
      <c r="DZF60" s="4"/>
      <c r="DZG60" s="17"/>
      <c r="DZH60" s="15"/>
      <c r="DZI60" s="2"/>
      <c r="DZR60" s="4"/>
      <c r="DZS60" s="4"/>
      <c r="DZT60" s="4"/>
      <c r="DZU60" s="17"/>
      <c r="DZV60" s="15"/>
      <c r="DZW60" s="2"/>
      <c r="EAF60" s="4"/>
      <c r="EAG60" s="4"/>
      <c r="EAH60" s="4"/>
      <c r="EAI60" s="17"/>
      <c r="EAJ60" s="15"/>
      <c r="EAK60" s="2"/>
      <c r="EAT60" s="4"/>
      <c r="EAU60" s="4"/>
      <c r="EAV60" s="4"/>
      <c r="EAW60" s="17"/>
      <c r="EAX60" s="15"/>
      <c r="EAY60" s="2"/>
      <c r="EBH60" s="4"/>
      <c r="EBI60" s="4"/>
      <c r="EBJ60" s="4"/>
      <c r="EBK60" s="17"/>
      <c r="EBL60" s="15"/>
      <c r="EBM60" s="2"/>
      <c r="EBV60" s="4"/>
      <c r="EBW60" s="4"/>
      <c r="EBX60" s="4"/>
      <c r="EBY60" s="17"/>
      <c r="EBZ60" s="15"/>
      <c r="ECA60" s="2"/>
      <c r="ECJ60" s="4"/>
      <c r="ECK60" s="4"/>
      <c r="ECL60" s="4"/>
      <c r="ECM60" s="17"/>
      <c r="ECN60" s="15"/>
      <c r="ECO60" s="2"/>
      <c r="ECX60" s="4"/>
      <c r="ECY60" s="4"/>
      <c r="ECZ60" s="4"/>
      <c r="EDA60" s="17"/>
      <c r="EDB60" s="15"/>
      <c r="EDC60" s="2"/>
      <c r="EDL60" s="4"/>
      <c r="EDM60" s="4"/>
      <c r="EDN60" s="4"/>
      <c r="EDO60" s="17"/>
      <c r="EDP60" s="15"/>
      <c r="EDQ60" s="2"/>
      <c r="EDZ60" s="4"/>
      <c r="EEA60" s="4"/>
      <c r="EEB60" s="4"/>
      <c r="EEC60" s="17"/>
      <c r="EED60" s="15"/>
      <c r="EEE60" s="2"/>
      <c r="EEN60" s="4"/>
      <c r="EEO60" s="4"/>
      <c r="EEP60" s="4"/>
      <c r="EEQ60" s="17"/>
      <c r="EER60" s="15"/>
      <c r="EES60" s="2"/>
      <c r="EFB60" s="4"/>
      <c r="EFC60" s="4"/>
      <c r="EFD60" s="4"/>
      <c r="EFE60" s="17"/>
      <c r="EFF60" s="15"/>
      <c r="EFG60" s="2"/>
      <c r="EFP60" s="4"/>
      <c r="EFQ60" s="4"/>
      <c r="EFR60" s="4"/>
      <c r="EFS60" s="17"/>
      <c r="EFT60" s="15"/>
      <c r="EFU60" s="2"/>
      <c r="EGD60" s="4"/>
      <c r="EGE60" s="4"/>
      <c r="EGF60" s="4"/>
      <c r="EGG60" s="17"/>
      <c r="EGH60" s="15"/>
      <c r="EGI60" s="2"/>
      <c r="EGR60" s="4"/>
      <c r="EGS60" s="4"/>
      <c r="EGT60" s="4"/>
      <c r="EGU60" s="17"/>
      <c r="EGV60" s="15"/>
      <c r="EGW60" s="2"/>
      <c r="EHF60" s="4"/>
      <c r="EHG60" s="4"/>
      <c r="EHH60" s="4"/>
      <c r="EHI60" s="17"/>
      <c r="EHJ60" s="15"/>
      <c r="EHK60" s="2"/>
      <c r="EHT60" s="4"/>
      <c r="EHU60" s="4"/>
      <c r="EHV60" s="4"/>
      <c r="EHW60" s="17"/>
      <c r="EHX60" s="15"/>
      <c r="EHY60" s="2"/>
      <c r="EIH60" s="4"/>
      <c r="EII60" s="4"/>
      <c r="EIJ60" s="4"/>
      <c r="EIK60" s="17"/>
      <c r="EIL60" s="15"/>
      <c r="EIM60" s="2"/>
      <c r="EIV60" s="4"/>
      <c r="EIW60" s="4"/>
      <c r="EIX60" s="4"/>
      <c r="EIY60" s="17"/>
      <c r="EIZ60" s="15"/>
      <c r="EJA60" s="2"/>
      <c r="EJJ60" s="4"/>
      <c r="EJK60" s="4"/>
      <c r="EJL60" s="4"/>
      <c r="EJM60" s="17"/>
      <c r="EJN60" s="15"/>
      <c r="EJO60" s="2"/>
      <c r="EJX60" s="4"/>
      <c r="EJY60" s="4"/>
      <c r="EJZ60" s="4"/>
      <c r="EKA60" s="17"/>
      <c r="EKB60" s="15"/>
      <c r="EKC60" s="2"/>
      <c r="EKL60" s="4"/>
      <c r="EKM60" s="4"/>
      <c r="EKN60" s="4"/>
      <c r="EKO60" s="17"/>
      <c r="EKP60" s="15"/>
      <c r="EKQ60" s="2"/>
      <c r="EKZ60" s="4"/>
      <c r="ELA60" s="4"/>
      <c r="ELB60" s="4"/>
      <c r="ELC60" s="17"/>
      <c r="ELD60" s="15"/>
      <c r="ELE60" s="2"/>
      <c r="ELN60" s="4"/>
      <c r="ELO60" s="4"/>
      <c r="ELP60" s="4"/>
      <c r="ELQ60" s="17"/>
      <c r="ELR60" s="15"/>
      <c r="ELS60" s="2"/>
      <c r="EMB60" s="4"/>
      <c r="EMC60" s="4"/>
      <c r="EMD60" s="4"/>
      <c r="EME60" s="17"/>
      <c r="EMF60" s="15"/>
      <c r="EMG60" s="2"/>
      <c r="EMP60" s="4"/>
      <c r="EMQ60" s="4"/>
      <c r="EMR60" s="4"/>
      <c r="EMS60" s="17"/>
      <c r="EMT60" s="15"/>
      <c r="EMU60" s="2"/>
      <c r="END60" s="4"/>
      <c r="ENE60" s="4"/>
      <c r="ENF60" s="4"/>
      <c r="ENG60" s="17"/>
      <c r="ENH60" s="15"/>
      <c r="ENI60" s="2"/>
      <c r="ENR60" s="4"/>
      <c r="ENS60" s="4"/>
      <c r="ENT60" s="4"/>
      <c r="ENU60" s="17"/>
      <c r="ENV60" s="15"/>
      <c r="ENW60" s="2"/>
      <c r="EOF60" s="4"/>
      <c r="EOG60" s="4"/>
      <c r="EOH60" s="4"/>
      <c r="EOI60" s="17"/>
      <c r="EOJ60" s="15"/>
      <c r="EOK60" s="2"/>
      <c r="EOT60" s="4"/>
      <c r="EOU60" s="4"/>
      <c r="EOV60" s="4"/>
      <c r="EOW60" s="17"/>
      <c r="EOX60" s="15"/>
      <c r="EOY60" s="2"/>
      <c r="EPH60" s="4"/>
      <c r="EPI60" s="4"/>
      <c r="EPJ60" s="4"/>
      <c r="EPK60" s="17"/>
      <c r="EPL60" s="15"/>
      <c r="EPM60" s="2"/>
      <c r="EPV60" s="4"/>
      <c r="EPW60" s="4"/>
      <c r="EPX60" s="4"/>
      <c r="EPY60" s="17"/>
      <c r="EPZ60" s="15"/>
      <c r="EQA60" s="2"/>
      <c r="EQJ60" s="4"/>
      <c r="EQK60" s="4"/>
      <c r="EQL60" s="4"/>
      <c r="EQM60" s="17"/>
      <c r="EQN60" s="15"/>
      <c r="EQO60" s="2"/>
      <c r="EQX60" s="4"/>
      <c r="EQY60" s="4"/>
      <c r="EQZ60" s="4"/>
      <c r="ERA60" s="17"/>
      <c r="ERB60" s="15"/>
      <c r="ERC60" s="2"/>
      <c r="ERL60" s="4"/>
      <c r="ERM60" s="4"/>
      <c r="ERN60" s="4"/>
      <c r="ERO60" s="17"/>
      <c r="ERP60" s="15"/>
      <c r="ERQ60" s="2"/>
      <c r="ERZ60" s="4"/>
      <c r="ESA60" s="4"/>
      <c r="ESB60" s="4"/>
      <c r="ESC60" s="17"/>
      <c r="ESD60" s="15"/>
      <c r="ESE60" s="2"/>
      <c r="ESN60" s="4"/>
      <c r="ESO60" s="4"/>
      <c r="ESP60" s="4"/>
      <c r="ESQ60" s="17"/>
      <c r="ESR60" s="15"/>
      <c r="ESS60" s="2"/>
      <c r="ETB60" s="4"/>
      <c r="ETC60" s="4"/>
      <c r="ETD60" s="4"/>
      <c r="ETE60" s="17"/>
      <c r="ETF60" s="15"/>
      <c r="ETG60" s="2"/>
      <c r="ETP60" s="4"/>
      <c r="ETQ60" s="4"/>
      <c r="ETR60" s="4"/>
      <c r="ETS60" s="17"/>
      <c r="ETT60" s="15"/>
      <c r="ETU60" s="2"/>
      <c r="EUD60" s="4"/>
      <c r="EUE60" s="4"/>
      <c r="EUF60" s="4"/>
      <c r="EUG60" s="17"/>
      <c r="EUH60" s="15"/>
      <c r="EUI60" s="2"/>
      <c r="EUR60" s="4"/>
      <c r="EUS60" s="4"/>
      <c r="EUT60" s="4"/>
      <c r="EUU60" s="17"/>
      <c r="EUV60" s="15"/>
      <c r="EUW60" s="2"/>
      <c r="EVF60" s="4"/>
      <c r="EVG60" s="4"/>
      <c r="EVH60" s="4"/>
      <c r="EVI60" s="17"/>
      <c r="EVJ60" s="15"/>
      <c r="EVK60" s="2"/>
      <c r="EVT60" s="4"/>
      <c r="EVU60" s="4"/>
      <c r="EVV60" s="4"/>
      <c r="EVW60" s="17"/>
      <c r="EVX60" s="15"/>
      <c r="EVY60" s="2"/>
      <c r="EWH60" s="4"/>
      <c r="EWI60" s="4"/>
      <c r="EWJ60" s="4"/>
      <c r="EWK60" s="17"/>
      <c r="EWL60" s="15"/>
      <c r="EWM60" s="2"/>
      <c r="EWV60" s="4"/>
      <c r="EWW60" s="4"/>
      <c r="EWX60" s="4"/>
      <c r="EWY60" s="17"/>
      <c r="EWZ60" s="15"/>
      <c r="EXA60" s="2"/>
      <c r="EXJ60" s="4"/>
      <c r="EXK60" s="4"/>
      <c r="EXL60" s="4"/>
      <c r="EXM60" s="17"/>
      <c r="EXN60" s="15"/>
      <c r="EXO60" s="2"/>
      <c r="EXX60" s="4"/>
      <c r="EXY60" s="4"/>
      <c r="EXZ60" s="4"/>
      <c r="EYA60" s="17"/>
      <c r="EYB60" s="15"/>
      <c r="EYC60" s="2"/>
      <c r="EYL60" s="4"/>
      <c r="EYM60" s="4"/>
      <c r="EYN60" s="4"/>
      <c r="EYO60" s="17"/>
      <c r="EYP60" s="15"/>
      <c r="EYQ60" s="2"/>
      <c r="EYZ60" s="4"/>
      <c r="EZA60" s="4"/>
      <c r="EZB60" s="4"/>
      <c r="EZC60" s="17"/>
      <c r="EZD60" s="15"/>
      <c r="EZE60" s="2"/>
      <c r="EZN60" s="4"/>
      <c r="EZO60" s="4"/>
      <c r="EZP60" s="4"/>
      <c r="EZQ60" s="17"/>
      <c r="EZR60" s="15"/>
      <c r="EZS60" s="2"/>
      <c r="FAB60" s="4"/>
      <c r="FAC60" s="4"/>
      <c r="FAD60" s="4"/>
      <c r="FAE60" s="17"/>
      <c r="FAF60" s="15"/>
      <c r="FAG60" s="2"/>
      <c r="FAP60" s="4"/>
      <c r="FAQ60" s="4"/>
      <c r="FAR60" s="4"/>
      <c r="FAS60" s="17"/>
      <c r="FAT60" s="15"/>
      <c r="FAU60" s="2"/>
      <c r="FBD60" s="4"/>
      <c r="FBE60" s="4"/>
      <c r="FBF60" s="4"/>
      <c r="FBG60" s="17"/>
      <c r="FBH60" s="15"/>
      <c r="FBI60" s="2"/>
      <c r="FBR60" s="4"/>
      <c r="FBS60" s="4"/>
      <c r="FBT60" s="4"/>
      <c r="FBU60" s="17"/>
      <c r="FBV60" s="15"/>
      <c r="FBW60" s="2"/>
      <c r="FCF60" s="4"/>
      <c r="FCG60" s="4"/>
      <c r="FCH60" s="4"/>
      <c r="FCI60" s="17"/>
      <c r="FCJ60" s="15"/>
      <c r="FCK60" s="2"/>
      <c r="FCT60" s="4"/>
      <c r="FCU60" s="4"/>
      <c r="FCV60" s="4"/>
      <c r="FCW60" s="17"/>
      <c r="FCX60" s="15"/>
      <c r="FCY60" s="2"/>
      <c r="FDH60" s="4"/>
      <c r="FDI60" s="4"/>
      <c r="FDJ60" s="4"/>
      <c r="FDK60" s="17"/>
      <c r="FDL60" s="15"/>
      <c r="FDM60" s="2"/>
      <c r="FDV60" s="4"/>
      <c r="FDW60" s="4"/>
      <c r="FDX60" s="4"/>
      <c r="FDY60" s="17"/>
      <c r="FDZ60" s="15"/>
      <c r="FEA60" s="2"/>
      <c r="FEJ60" s="4"/>
      <c r="FEK60" s="4"/>
      <c r="FEL60" s="4"/>
      <c r="FEM60" s="17"/>
      <c r="FEN60" s="15"/>
      <c r="FEO60" s="2"/>
      <c r="FEX60" s="4"/>
      <c r="FEY60" s="4"/>
      <c r="FEZ60" s="4"/>
      <c r="FFA60" s="17"/>
      <c r="FFB60" s="15"/>
      <c r="FFC60" s="2"/>
      <c r="FFL60" s="4"/>
      <c r="FFM60" s="4"/>
      <c r="FFN60" s="4"/>
      <c r="FFO60" s="17"/>
      <c r="FFP60" s="15"/>
      <c r="FFQ60" s="2"/>
      <c r="FFZ60" s="4"/>
      <c r="FGA60" s="4"/>
      <c r="FGB60" s="4"/>
      <c r="FGC60" s="17"/>
      <c r="FGD60" s="15"/>
      <c r="FGE60" s="2"/>
      <c r="FGN60" s="4"/>
      <c r="FGO60" s="4"/>
      <c r="FGP60" s="4"/>
      <c r="FGQ60" s="17"/>
      <c r="FGR60" s="15"/>
      <c r="FGS60" s="2"/>
      <c r="FHB60" s="4"/>
      <c r="FHC60" s="4"/>
      <c r="FHD60" s="4"/>
      <c r="FHE60" s="17"/>
      <c r="FHF60" s="15"/>
      <c r="FHG60" s="2"/>
      <c r="FHP60" s="4"/>
      <c r="FHQ60" s="4"/>
      <c r="FHR60" s="4"/>
      <c r="FHS60" s="17"/>
      <c r="FHT60" s="15"/>
      <c r="FHU60" s="2"/>
      <c r="FID60" s="4"/>
      <c r="FIE60" s="4"/>
      <c r="FIF60" s="4"/>
      <c r="FIG60" s="17"/>
      <c r="FIH60" s="15"/>
      <c r="FII60" s="2"/>
      <c r="FIR60" s="4"/>
      <c r="FIS60" s="4"/>
      <c r="FIT60" s="4"/>
      <c r="FIU60" s="17"/>
      <c r="FIV60" s="15"/>
      <c r="FIW60" s="2"/>
      <c r="FJF60" s="4"/>
      <c r="FJG60" s="4"/>
      <c r="FJH60" s="4"/>
      <c r="FJI60" s="17"/>
      <c r="FJJ60" s="15"/>
      <c r="FJK60" s="2"/>
      <c r="FJT60" s="4"/>
      <c r="FJU60" s="4"/>
      <c r="FJV60" s="4"/>
      <c r="FJW60" s="17"/>
      <c r="FJX60" s="15"/>
      <c r="FJY60" s="2"/>
      <c r="FKH60" s="4"/>
      <c r="FKI60" s="4"/>
      <c r="FKJ60" s="4"/>
      <c r="FKK60" s="17"/>
      <c r="FKL60" s="15"/>
      <c r="FKM60" s="2"/>
      <c r="FKV60" s="4"/>
      <c r="FKW60" s="4"/>
      <c r="FKX60" s="4"/>
      <c r="FKY60" s="17"/>
      <c r="FKZ60" s="15"/>
      <c r="FLA60" s="2"/>
      <c r="FLJ60" s="4"/>
      <c r="FLK60" s="4"/>
      <c r="FLL60" s="4"/>
      <c r="FLM60" s="17"/>
      <c r="FLN60" s="15"/>
      <c r="FLO60" s="2"/>
      <c r="FLX60" s="4"/>
      <c r="FLY60" s="4"/>
      <c r="FLZ60" s="4"/>
      <c r="FMA60" s="17"/>
      <c r="FMB60" s="15"/>
      <c r="FMC60" s="2"/>
      <c r="FML60" s="4"/>
      <c r="FMM60" s="4"/>
      <c r="FMN60" s="4"/>
      <c r="FMO60" s="17"/>
      <c r="FMP60" s="15"/>
      <c r="FMQ60" s="2"/>
      <c r="FMZ60" s="4"/>
      <c r="FNA60" s="4"/>
      <c r="FNB60" s="4"/>
      <c r="FNC60" s="17"/>
      <c r="FND60" s="15"/>
      <c r="FNE60" s="2"/>
      <c r="FNN60" s="4"/>
      <c r="FNO60" s="4"/>
      <c r="FNP60" s="4"/>
      <c r="FNQ60" s="17"/>
      <c r="FNR60" s="15"/>
      <c r="FNS60" s="2"/>
      <c r="FOB60" s="4"/>
      <c r="FOC60" s="4"/>
      <c r="FOD60" s="4"/>
      <c r="FOE60" s="17"/>
      <c r="FOF60" s="15"/>
      <c r="FOG60" s="2"/>
      <c r="FOP60" s="4"/>
      <c r="FOQ60" s="4"/>
      <c r="FOR60" s="4"/>
      <c r="FOS60" s="17"/>
      <c r="FOT60" s="15"/>
      <c r="FOU60" s="2"/>
      <c r="FPD60" s="4"/>
      <c r="FPE60" s="4"/>
      <c r="FPF60" s="4"/>
      <c r="FPG60" s="17"/>
      <c r="FPH60" s="15"/>
      <c r="FPI60" s="2"/>
      <c r="FPR60" s="4"/>
      <c r="FPS60" s="4"/>
      <c r="FPT60" s="4"/>
      <c r="FPU60" s="17"/>
      <c r="FPV60" s="15"/>
      <c r="FPW60" s="2"/>
      <c r="FQF60" s="4"/>
      <c r="FQG60" s="4"/>
      <c r="FQH60" s="4"/>
      <c r="FQI60" s="17"/>
      <c r="FQJ60" s="15"/>
      <c r="FQK60" s="2"/>
      <c r="FQT60" s="4"/>
      <c r="FQU60" s="4"/>
      <c r="FQV60" s="4"/>
      <c r="FQW60" s="17"/>
      <c r="FQX60" s="15"/>
      <c r="FQY60" s="2"/>
      <c r="FRH60" s="4"/>
      <c r="FRI60" s="4"/>
      <c r="FRJ60" s="4"/>
      <c r="FRK60" s="17"/>
      <c r="FRL60" s="15"/>
      <c r="FRM60" s="2"/>
      <c r="FRV60" s="4"/>
      <c r="FRW60" s="4"/>
      <c r="FRX60" s="4"/>
      <c r="FRY60" s="17"/>
      <c r="FRZ60" s="15"/>
      <c r="FSA60" s="2"/>
      <c r="FSJ60" s="4"/>
      <c r="FSK60" s="4"/>
      <c r="FSL60" s="4"/>
      <c r="FSM60" s="17"/>
      <c r="FSN60" s="15"/>
      <c r="FSO60" s="2"/>
      <c r="FSX60" s="4"/>
      <c r="FSY60" s="4"/>
      <c r="FSZ60" s="4"/>
      <c r="FTA60" s="17"/>
      <c r="FTB60" s="15"/>
      <c r="FTC60" s="2"/>
      <c r="FTL60" s="4"/>
      <c r="FTM60" s="4"/>
      <c r="FTN60" s="4"/>
      <c r="FTO60" s="17"/>
      <c r="FTP60" s="15"/>
      <c r="FTQ60" s="2"/>
      <c r="FTZ60" s="4"/>
      <c r="FUA60" s="4"/>
      <c r="FUB60" s="4"/>
      <c r="FUC60" s="17"/>
      <c r="FUD60" s="15"/>
      <c r="FUE60" s="2"/>
      <c r="FUN60" s="4"/>
      <c r="FUO60" s="4"/>
      <c r="FUP60" s="4"/>
      <c r="FUQ60" s="17"/>
      <c r="FUR60" s="15"/>
      <c r="FUS60" s="2"/>
      <c r="FVB60" s="4"/>
      <c r="FVC60" s="4"/>
      <c r="FVD60" s="4"/>
      <c r="FVE60" s="17"/>
      <c r="FVF60" s="15"/>
      <c r="FVG60" s="2"/>
      <c r="FVP60" s="4"/>
      <c r="FVQ60" s="4"/>
      <c r="FVR60" s="4"/>
      <c r="FVS60" s="17"/>
      <c r="FVT60" s="15"/>
      <c r="FVU60" s="2"/>
      <c r="FWD60" s="4"/>
      <c r="FWE60" s="4"/>
      <c r="FWF60" s="4"/>
      <c r="FWG60" s="17"/>
      <c r="FWH60" s="15"/>
      <c r="FWI60" s="2"/>
      <c r="FWR60" s="4"/>
      <c r="FWS60" s="4"/>
      <c r="FWT60" s="4"/>
      <c r="FWU60" s="17"/>
      <c r="FWV60" s="15"/>
      <c r="FWW60" s="2"/>
      <c r="FXF60" s="4"/>
      <c r="FXG60" s="4"/>
      <c r="FXH60" s="4"/>
      <c r="FXI60" s="17"/>
      <c r="FXJ60" s="15"/>
      <c r="FXK60" s="2"/>
      <c r="FXT60" s="4"/>
      <c r="FXU60" s="4"/>
      <c r="FXV60" s="4"/>
      <c r="FXW60" s="17"/>
      <c r="FXX60" s="15"/>
      <c r="FXY60" s="2"/>
      <c r="FYH60" s="4"/>
      <c r="FYI60" s="4"/>
      <c r="FYJ60" s="4"/>
      <c r="FYK60" s="17"/>
      <c r="FYL60" s="15"/>
      <c r="FYM60" s="2"/>
      <c r="FYV60" s="4"/>
      <c r="FYW60" s="4"/>
      <c r="FYX60" s="4"/>
      <c r="FYY60" s="17"/>
      <c r="FYZ60" s="15"/>
      <c r="FZA60" s="2"/>
      <c r="FZJ60" s="4"/>
      <c r="FZK60" s="4"/>
      <c r="FZL60" s="4"/>
      <c r="FZM60" s="17"/>
      <c r="FZN60" s="15"/>
      <c r="FZO60" s="2"/>
      <c r="FZX60" s="4"/>
      <c r="FZY60" s="4"/>
      <c r="FZZ60" s="4"/>
      <c r="GAA60" s="17"/>
      <c r="GAB60" s="15"/>
      <c r="GAC60" s="2"/>
      <c r="GAL60" s="4"/>
      <c r="GAM60" s="4"/>
      <c r="GAN60" s="4"/>
      <c r="GAO60" s="17"/>
      <c r="GAP60" s="15"/>
      <c r="GAQ60" s="2"/>
      <c r="GAZ60" s="4"/>
      <c r="GBA60" s="4"/>
      <c r="GBB60" s="4"/>
      <c r="GBC60" s="17"/>
      <c r="GBD60" s="15"/>
      <c r="GBE60" s="2"/>
      <c r="GBN60" s="4"/>
      <c r="GBO60" s="4"/>
      <c r="GBP60" s="4"/>
      <c r="GBQ60" s="17"/>
      <c r="GBR60" s="15"/>
      <c r="GBS60" s="2"/>
      <c r="GCB60" s="4"/>
      <c r="GCC60" s="4"/>
      <c r="GCD60" s="4"/>
      <c r="GCE60" s="17"/>
      <c r="GCF60" s="15"/>
      <c r="GCG60" s="2"/>
      <c r="GCP60" s="4"/>
      <c r="GCQ60" s="4"/>
      <c r="GCR60" s="4"/>
      <c r="GCS60" s="17"/>
      <c r="GCT60" s="15"/>
      <c r="GCU60" s="2"/>
      <c r="GDD60" s="4"/>
      <c r="GDE60" s="4"/>
      <c r="GDF60" s="4"/>
      <c r="GDG60" s="17"/>
      <c r="GDH60" s="15"/>
      <c r="GDI60" s="2"/>
      <c r="GDR60" s="4"/>
      <c r="GDS60" s="4"/>
      <c r="GDT60" s="4"/>
      <c r="GDU60" s="17"/>
      <c r="GDV60" s="15"/>
      <c r="GDW60" s="2"/>
      <c r="GEF60" s="4"/>
      <c r="GEG60" s="4"/>
      <c r="GEH60" s="4"/>
      <c r="GEI60" s="17"/>
      <c r="GEJ60" s="15"/>
      <c r="GEK60" s="2"/>
      <c r="GET60" s="4"/>
      <c r="GEU60" s="4"/>
      <c r="GEV60" s="4"/>
      <c r="GEW60" s="17"/>
      <c r="GEX60" s="15"/>
      <c r="GEY60" s="2"/>
      <c r="GFH60" s="4"/>
      <c r="GFI60" s="4"/>
      <c r="GFJ60" s="4"/>
      <c r="GFK60" s="17"/>
      <c r="GFL60" s="15"/>
      <c r="GFM60" s="2"/>
      <c r="GFV60" s="4"/>
      <c r="GFW60" s="4"/>
      <c r="GFX60" s="4"/>
      <c r="GFY60" s="17"/>
      <c r="GFZ60" s="15"/>
      <c r="GGA60" s="2"/>
      <c r="GGJ60" s="4"/>
      <c r="GGK60" s="4"/>
      <c r="GGL60" s="4"/>
      <c r="GGM60" s="17"/>
      <c r="GGN60" s="15"/>
      <c r="GGO60" s="2"/>
      <c r="GGX60" s="4"/>
      <c r="GGY60" s="4"/>
      <c r="GGZ60" s="4"/>
      <c r="GHA60" s="17"/>
      <c r="GHB60" s="15"/>
      <c r="GHC60" s="2"/>
      <c r="GHL60" s="4"/>
      <c r="GHM60" s="4"/>
      <c r="GHN60" s="4"/>
      <c r="GHO60" s="17"/>
      <c r="GHP60" s="15"/>
      <c r="GHQ60" s="2"/>
      <c r="GHZ60" s="4"/>
      <c r="GIA60" s="4"/>
      <c r="GIB60" s="4"/>
      <c r="GIC60" s="17"/>
      <c r="GID60" s="15"/>
      <c r="GIE60" s="2"/>
      <c r="GIN60" s="4"/>
      <c r="GIO60" s="4"/>
      <c r="GIP60" s="4"/>
      <c r="GIQ60" s="17"/>
      <c r="GIR60" s="15"/>
      <c r="GIS60" s="2"/>
      <c r="GJB60" s="4"/>
      <c r="GJC60" s="4"/>
      <c r="GJD60" s="4"/>
      <c r="GJE60" s="17"/>
      <c r="GJF60" s="15"/>
      <c r="GJG60" s="2"/>
      <c r="GJP60" s="4"/>
      <c r="GJQ60" s="4"/>
      <c r="GJR60" s="4"/>
      <c r="GJS60" s="17"/>
      <c r="GJT60" s="15"/>
      <c r="GJU60" s="2"/>
      <c r="GKD60" s="4"/>
      <c r="GKE60" s="4"/>
      <c r="GKF60" s="4"/>
      <c r="GKG60" s="17"/>
      <c r="GKH60" s="15"/>
      <c r="GKI60" s="2"/>
      <c r="GKR60" s="4"/>
      <c r="GKS60" s="4"/>
      <c r="GKT60" s="4"/>
      <c r="GKU60" s="17"/>
      <c r="GKV60" s="15"/>
      <c r="GKW60" s="2"/>
      <c r="GLF60" s="4"/>
      <c r="GLG60" s="4"/>
      <c r="GLH60" s="4"/>
      <c r="GLI60" s="17"/>
      <c r="GLJ60" s="15"/>
      <c r="GLK60" s="2"/>
      <c r="GLT60" s="4"/>
      <c r="GLU60" s="4"/>
      <c r="GLV60" s="4"/>
      <c r="GLW60" s="17"/>
      <c r="GLX60" s="15"/>
      <c r="GLY60" s="2"/>
      <c r="GMH60" s="4"/>
      <c r="GMI60" s="4"/>
      <c r="GMJ60" s="4"/>
      <c r="GMK60" s="17"/>
      <c r="GML60" s="15"/>
      <c r="GMM60" s="2"/>
      <c r="GMV60" s="4"/>
      <c r="GMW60" s="4"/>
      <c r="GMX60" s="4"/>
      <c r="GMY60" s="17"/>
      <c r="GMZ60" s="15"/>
      <c r="GNA60" s="2"/>
      <c r="GNJ60" s="4"/>
      <c r="GNK60" s="4"/>
      <c r="GNL60" s="4"/>
      <c r="GNM60" s="17"/>
      <c r="GNN60" s="15"/>
      <c r="GNO60" s="2"/>
      <c r="GNX60" s="4"/>
      <c r="GNY60" s="4"/>
      <c r="GNZ60" s="4"/>
      <c r="GOA60" s="17"/>
      <c r="GOB60" s="15"/>
      <c r="GOC60" s="2"/>
      <c r="GOL60" s="4"/>
      <c r="GOM60" s="4"/>
      <c r="GON60" s="4"/>
      <c r="GOO60" s="17"/>
      <c r="GOP60" s="15"/>
      <c r="GOQ60" s="2"/>
      <c r="GOZ60" s="4"/>
      <c r="GPA60" s="4"/>
      <c r="GPB60" s="4"/>
      <c r="GPC60" s="17"/>
      <c r="GPD60" s="15"/>
      <c r="GPE60" s="2"/>
      <c r="GPN60" s="4"/>
      <c r="GPO60" s="4"/>
      <c r="GPP60" s="4"/>
      <c r="GPQ60" s="17"/>
      <c r="GPR60" s="15"/>
      <c r="GPS60" s="2"/>
      <c r="GQB60" s="4"/>
      <c r="GQC60" s="4"/>
      <c r="GQD60" s="4"/>
      <c r="GQE60" s="17"/>
      <c r="GQF60" s="15"/>
      <c r="GQG60" s="2"/>
      <c r="GQP60" s="4"/>
      <c r="GQQ60" s="4"/>
      <c r="GQR60" s="4"/>
      <c r="GQS60" s="17"/>
      <c r="GQT60" s="15"/>
      <c r="GQU60" s="2"/>
      <c r="GRD60" s="4"/>
      <c r="GRE60" s="4"/>
      <c r="GRF60" s="4"/>
      <c r="GRG60" s="17"/>
      <c r="GRH60" s="15"/>
      <c r="GRI60" s="2"/>
      <c r="GRR60" s="4"/>
      <c r="GRS60" s="4"/>
      <c r="GRT60" s="4"/>
      <c r="GRU60" s="17"/>
      <c r="GRV60" s="15"/>
      <c r="GRW60" s="2"/>
      <c r="GSF60" s="4"/>
      <c r="GSG60" s="4"/>
      <c r="GSH60" s="4"/>
      <c r="GSI60" s="17"/>
      <c r="GSJ60" s="15"/>
      <c r="GSK60" s="2"/>
      <c r="GST60" s="4"/>
      <c r="GSU60" s="4"/>
      <c r="GSV60" s="4"/>
      <c r="GSW60" s="17"/>
      <c r="GSX60" s="15"/>
      <c r="GSY60" s="2"/>
      <c r="GTH60" s="4"/>
      <c r="GTI60" s="4"/>
      <c r="GTJ60" s="4"/>
      <c r="GTK60" s="17"/>
      <c r="GTL60" s="15"/>
      <c r="GTM60" s="2"/>
      <c r="GTV60" s="4"/>
      <c r="GTW60" s="4"/>
      <c r="GTX60" s="4"/>
      <c r="GTY60" s="17"/>
      <c r="GTZ60" s="15"/>
      <c r="GUA60" s="2"/>
      <c r="GUJ60" s="4"/>
      <c r="GUK60" s="4"/>
      <c r="GUL60" s="4"/>
      <c r="GUM60" s="17"/>
      <c r="GUN60" s="15"/>
      <c r="GUO60" s="2"/>
      <c r="GUX60" s="4"/>
      <c r="GUY60" s="4"/>
      <c r="GUZ60" s="4"/>
      <c r="GVA60" s="17"/>
      <c r="GVB60" s="15"/>
      <c r="GVC60" s="2"/>
      <c r="GVL60" s="4"/>
      <c r="GVM60" s="4"/>
      <c r="GVN60" s="4"/>
      <c r="GVO60" s="17"/>
      <c r="GVP60" s="15"/>
      <c r="GVQ60" s="2"/>
      <c r="GVZ60" s="4"/>
      <c r="GWA60" s="4"/>
      <c r="GWB60" s="4"/>
      <c r="GWC60" s="17"/>
      <c r="GWD60" s="15"/>
      <c r="GWE60" s="2"/>
      <c r="GWN60" s="4"/>
      <c r="GWO60" s="4"/>
      <c r="GWP60" s="4"/>
      <c r="GWQ60" s="17"/>
      <c r="GWR60" s="15"/>
      <c r="GWS60" s="2"/>
      <c r="GXB60" s="4"/>
      <c r="GXC60" s="4"/>
      <c r="GXD60" s="4"/>
      <c r="GXE60" s="17"/>
      <c r="GXF60" s="15"/>
      <c r="GXG60" s="2"/>
      <c r="GXP60" s="4"/>
      <c r="GXQ60" s="4"/>
      <c r="GXR60" s="4"/>
      <c r="GXS60" s="17"/>
      <c r="GXT60" s="15"/>
      <c r="GXU60" s="2"/>
      <c r="GYD60" s="4"/>
      <c r="GYE60" s="4"/>
      <c r="GYF60" s="4"/>
      <c r="GYG60" s="17"/>
      <c r="GYH60" s="15"/>
      <c r="GYI60" s="2"/>
      <c r="GYR60" s="4"/>
      <c r="GYS60" s="4"/>
      <c r="GYT60" s="4"/>
      <c r="GYU60" s="17"/>
      <c r="GYV60" s="15"/>
      <c r="GYW60" s="2"/>
      <c r="GZF60" s="4"/>
      <c r="GZG60" s="4"/>
      <c r="GZH60" s="4"/>
      <c r="GZI60" s="17"/>
      <c r="GZJ60" s="15"/>
      <c r="GZK60" s="2"/>
      <c r="GZT60" s="4"/>
      <c r="GZU60" s="4"/>
      <c r="GZV60" s="4"/>
      <c r="GZW60" s="17"/>
      <c r="GZX60" s="15"/>
      <c r="GZY60" s="2"/>
      <c r="HAH60" s="4"/>
      <c r="HAI60" s="4"/>
      <c r="HAJ60" s="4"/>
      <c r="HAK60" s="17"/>
      <c r="HAL60" s="15"/>
      <c r="HAM60" s="2"/>
      <c r="HAV60" s="4"/>
      <c r="HAW60" s="4"/>
      <c r="HAX60" s="4"/>
      <c r="HAY60" s="17"/>
      <c r="HAZ60" s="15"/>
      <c r="HBA60" s="2"/>
      <c r="HBJ60" s="4"/>
      <c r="HBK60" s="4"/>
      <c r="HBL60" s="4"/>
      <c r="HBM60" s="17"/>
      <c r="HBN60" s="15"/>
      <c r="HBO60" s="2"/>
      <c r="HBX60" s="4"/>
      <c r="HBY60" s="4"/>
      <c r="HBZ60" s="4"/>
      <c r="HCA60" s="17"/>
      <c r="HCB60" s="15"/>
      <c r="HCC60" s="2"/>
      <c r="HCL60" s="4"/>
      <c r="HCM60" s="4"/>
      <c r="HCN60" s="4"/>
      <c r="HCO60" s="17"/>
      <c r="HCP60" s="15"/>
      <c r="HCQ60" s="2"/>
      <c r="HCZ60" s="4"/>
      <c r="HDA60" s="4"/>
      <c r="HDB60" s="4"/>
      <c r="HDC60" s="17"/>
      <c r="HDD60" s="15"/>
      <c r="HDE60" s="2"/>
      <c r="HDN60" s="4"/>
      <c r="HDO60" s="4"/>
      <c r="HDP60" s="4"/>
      <c r="HDQ60" s="17"/>
      <c r="HDR60" s="15"/>
      <c r="HDS60" s="2"/>
      <c r="HEB60" s="4"/>
      <c r="HEC60" s="4"/>
      <c r="HED60" s="4"/>
      <c r="HEE60" s="17"/>
      <c r="HEF60" s="15"/>
      <c r="HEG60" s="2"/>
      <c r="HEP60" s="4"/>
      <c r="HEQ60" s="4"/>
      <c r="HER60" s="4"/>
      <c r="HES60" s="17"/>
      <c r="HET60" s="15"/>
      <c r="HEU60" s="2"/>
      <c r="HFD60" s="4"/>
      <c r="HFE60" s="4"/>
      <c r="HFF60" s="4"/>
      <c r="HFG60" s="17"/>
      <c r="HFH60" s="15"/>
      <c r="HFI60" s="2"/>
      <c r="HFR60" s="4"/>
      <c r="HFS60" s="4"/>
      <c r="HFT60" s="4"/>
      <c r="HFU60" s="17"/>
      <c r="HFV60" s="15"/>
      <c r="HFW60" s="2"/>
      <c r="HGF60" s="4"/>
      <c r="HGG60" s="4"/>
      <c r="HGH60" s="4"/>
      <c r="HGI60" s="17"/>
      <c r="HGJ60" s="15"/>
      <c r="HGK60" s="2"/>
      <c r="HGT60" s="4"/>
      <c r="HGU60" s="4"/>
      <c r="HGV60" s="4"/>
      <c r="HGW60" s="17"/>
      <c r="HGX60" s="15"/>
      <c r="HGY60" s="2"/>
      <c r="HHH60" s="4"/>
      <c r="HHI60" s="4"/>
      <c r="HHJ60" s="4"/>
      <c r="HHK60" s="17"/>
      <c r="HHL60" s="15"/>
      <c r="HHM60" s="2"/>
      <c r="HHV60" s="4"/>
      <c r="HHW60" s="4"/>
      <c r="HHX60" s="4"/>
      <c r="HHY60" s="17"/>
      <c r="HHZ60" s="15"/>
      <c r="HIA60" s="2"/>
      <c r="HIJ60" s="4"/>
      <c r="HIK60" s="4"/>
      <c r="HIL60" s="4"/>
      <c r="HIM60" s="17"/>
      <c r="HIN60" s="15"/>
      <c r="HIO60" s="2"/>
      <c r="HIX60" s="4"/>
      <c r="HIY60" s="4"/>
      <c r="HIZ60" s="4"/>
      <c r="HJA60" s="17"/>
      <c r="HJB60" s="15"/>
      <c r="HJC60" s="2"/>
      <c r="HJL60" s="4"/>
      <c r="HJM60" s="4"/>
      <c r="HJN60" s="4"/>
      <c r="HJO60" s="17"/>
      <c r="HJP60" s="15"/>
      <c r="HJQ60" s="2"/>
      <c r="HJZ60" s="4"/>
      <c r="HKA60" s="4"/>
      <c r="HKB60" s="4"/>
      <c r="HKC60" s="17"/>
      <c r="HKD60" s="15"/>
      <c r="HKE60" s="2"/>
      <c r="HKN60" s="4"/>
      <c r="HKO60" s="4"/>
      <c r="HKP60" s="4"/>
      <c r="HKQ60" s="17"/>
      <c r="HKR60" s="15"/>
      <c r="HKS60" s="2"/>
      <c r="HLB60" s="4"/>
      <c r="HLC60" s="4"/>
      <c r="HLD60" s="4"/>
      <c r="HLE60" s="17"/>
      <c r="HLF60" s="15"/>
      <c r="HLG60" s="2"/>
      <c r="HLP60" s="4"/>
      <c r="HLQ60" s="4"/>
      <c r="HLR60" s="4"/>
      <c r="HLS60" s="17"/>
      <c r="HLT60" s="15"/>
      <c r="HLU60" s="2"/>
      <c r="HMD60" s="4"/>
      <c r="HME60" s="4"/>
      <c r="HMF60" s="4"/>
      <c r="HMG60" s="17"/>
      <c r="HMH60" s="15"/>
      <c r="HMI60" s="2"/>
      <c r="HMR60" s="4"/>
      <c r="HMS60" s="4"/>
      <c r="HMT60" s="4"/>
      <c r="HMU60" s="17"/>
      <c r="HMV60" s="15"/>
      <c r="HMW60" s="2"/>
      <c r="HNF60" s="4"/>
      <c r="HNG60" s="4"/>
      <c r="HNH60" s="4"/>
      <c r="HNI60" s="17"/>
      <c r="HNJ60" s="15"/>
      <c r="HNK60" s="2"/>
      <c r="HNT60" s="4"/>
      <c r="HNU60" s="4"/>
      <c r="HNV60" s="4"/>
      <c r="HNW60" s="17"/>
      <c r="HNX60" s="15"/>
      <c r="HNY60" s="2"/>
      <c r="HOH60" s="4"/>
      <c r="HOI60" s="4"/>
      <c r="HOJ60" s="4"/>
      <c r="HOK60" s="17"/>
      <c r="HOL60" s="15"/>
      <c r="HOM60" s="2"/>
      <c r="HOV60" s="4"/>
      <c r="HOW60" s="4"/>
      <c r="HOX60" s="4"/>
      <c r="HOY60" s="17"/>
      <c r="HOZ60" s="15"/>
      <c r="HPA60" s="2"/>
      <c r="HPJ60" s="4"/>
      <c r="HPK60" s="4"/>
      <c r="HPL60" s="4"/>
      <c r="HPM60" s="17"/>
      <c r="HPN60" s="15"/>
      <c r="HPO60" s="2"/>
      <c r="HPX60" s="4"/>
      <c r="HPY60" s="4"/>
      <c r="HPZ60" s="4"/>
      <c r="HQA60" s="17"/>
      <c r="HQB60" s="15"/>
      <c r="HQC60" s="2"/>
      <c r="HQL60" s="4"/>
      <c r="HQM60" s="4"/>
      <c r="HQN60" s="4"/>
      <c r="HQO60" s="17"/>
      <c r="HQP60" s="15"/>
      <c r="HQQ60" s="2"/>
      <c r="HQZ60" s="4"/>
      <c r="HRA60" s="4"/>
      <c r="HRB60" s="4"/>
      <c r="HRC60" s="17"/>
      <c r="HRD60" s="15"/>
      <c r="HRE60" s="2"/>
      <c r="HRN60" s="4"/>
      <c r="HRO60" s="4"/>
      <c r="HRP60" s="4"/>
      <c r="HRQ60" s="17"/>
      <c r="HRR60" s="15"/>
      <c r="HRS60" s="2"/>
      <c r="HSB60" s="4"/>
      <c r="HSC60" s="4"/>
      <c r="HSD60" s="4"/>
      <c r="HSE60" s="17"/>
      <c r="HSF60" s="15"/>
      <c r="HSG60" s="2"/>
      <c r="HSP60" s="4"/>
      <c r="HSQ60" s="4"/>
      <c r="HSR60" s="4"/>
      <c r="HSS60" s="17"/>
      <c r="HST60" s="15"/>
      <c r="HSU60" s="2"/>
      <c r="HTD60" s="4"/>
      <c r="HTE60" s="4"/>
      <c r="HTF60" s="4"/>
      <c r="HTG60" s="17"/>
      <c r="HTH60" s="15"/>
      <c r="HTI60" s="2"/>
      <c r="HTR60" s="4"/>
      <c r="HTS60" s="4"/>
      <c r="HTT60" s="4"/>
      <c r="HTU60" s="17"/>
      <c r="HTV60" s="15"/>
      <c r="HTW60" s="2"/>
      <c r="HUF60" s="4"/>
      <c r="HUG60" s="4"/>
      <c r="HUH60" s="4"/>
      <c r="HUI60" s="17"/>
      <c r="HUJ60" s="15"/>
      <c r="HUK60" s="2"/>
      <c r="HUT60" s="4"/>
      <c r="HUU60" s="4"/>
      <c r="HUV60" s="4"/>
      <c r="HUW60" s="17"/>
      <c r="HUX60" s="15"/>
      <c r="HUY60" s="2"/>
      <c r="HVH60" s="4"/>
      <c r="HVI60" s="4"/>
      <c r="HVJ60" s="4"/>
      <c r="HVK60" s="17"/>
      <c r="HVL60" s="15"/>
      <c r="HVM60" s="2"/>
      <c r="HVV60" s="4"/>
      <c r="HVW60" s="4"/>
      <c r="HVX60" s="4"/>
      <c r="HVY60" s="17"/>
      <c r="HVZ60" s="15"/>
      <c r="HWA60" s="2"/>
      <c r="HWJ60" s="4"/>
      <c r="HWK60" s="4"/>
      <c r="HWL60" s="4"/>
      <c r="HWM60" s="17"/>
      <c r="HWN60" s="15"/>
      <c r="HWO60" s="2"/>
      <c r="HWX60" s="4"/>
      <c r="HWY60" s="4"/>
      <c r="HWZ60" s="4"/>
      <c r="HXA60" s="17"/>
      <c r="HXB60" s="15"/>
      <c r="HXC60" s="2"/>
      <c r="HXL60" s="4"/>
      <c r="HXM60" s="4"/>
      <c r="HXN60" s="4"/>
      <c r="HXO60" s="17"/>
      <c r="HXP60" s="15"/>
      <c r="HXQ60" s="2"/>
      <c r="HXZ60" s="4"/>
      <c r="HYA60" s="4"/>
      <c r="HYB60" s="4"/>
      <c r="HYC60" s="17"/>
      <c r="HYD60" s="15"/>
      <c r="HYE60" s="2"/>
      <c r="HYN60" s="4"/>
      <c r="HYO60" s="4"/>
      <c r="HYP60" s="4"/>
      <c r="HYQ60" s="17"/>
      <c r="HYR60" s="15"/>
      <c r="HYS60" s="2"/>
      <c r="HZB60" s="4"/>
      <c r="HZC60" s="4"/>
      <c r="HZD60" s="4"/>
      <c r="HZE60" s="17"/>
      <c r="HZF60" s="15"/>
      <c r="HZG60" s="2"/>
      <c r="HZP60" s="4"/>
      <c r="HZQ60" s="4"/>
      <c r="HZR60" s="4"/>
      <c r="HZS60" s="17"/>
      <c r="HZT60" s="15"/>
      <c r="HZU60" s="2"/>
      <c r="IAD60" s="4"/>
      <c r="IAE60" s="4"/>
      <c r="IAF60" s="4"/>
      <c r="IAG60" s="17"/>
      <c r="IAH60" s="15"/>
      <c r="IAI60" s="2"/>
      <c r="IAR60" s="4"/>
      <c r="IAS60" s="4"/>
      <c r="IAT60" s="4"/>
      <c r="IAU60" s="17"/>
      <c r="IAV60" s="15"/>
      <c r="IAW60" s="2"/>
      <c r="IBF60" s="4"/>
      <c r="IBG60" s="4"/>
      <c r="IBH60" s="4"/>
      <c r="IBI60" s="17"/>
      <c r="IBJ60" s="15"/>
      <c r="IBK60" s="2"/>
      <c r="IBT60" s="4"/>
      <c r="IBU60" s="4"/>
      <c r="IBV60" s="4"/>
      <c r="IBW60" s="17"/>
      <c r="IBX60" s="15"/>
      <c r="IBY60" s="2"/>
      <c r="ICH60" s="4"/>
      <c r="ICI60" s="4"/>
      <c r="ICJ60" s="4"/>
      <c r="ICK60" s="17"/>
      <c r="ICL60" s="15"/>
      <c r="ICM60" s="2"/>
      <c r="ICV60" s="4"/>
      <c r="ICW60" s="4"/>
      <c r="ICX60" s="4"/>
      <c r="ICY60" s="17"/>
      <c r="ICZ60" s="15"/>
      <c r="IDA60" s="2"/>
      <c r="IDJ60" s="4"/>
      <c r="IDK60" s="4"/>
      <c r="IDL60" s="4"/>
      <c r="IDM60" s="17"/>
      <c r="IDN60" s="15"/>
      <c r="IDO60" s="2"/>
      <c r="IDX60" s="4"/>
      <c r="IDY60" s="4"/>
      <c r="IDZ60" s="4"/>
      <c r="IEA60" s="17"/>
      <c r="IEB60" s="15"/>
      <c r="IEC60" s="2"/>
      <c r="IEL60" s="4"/>
      <c r="IEM60" s="4"/>
      <c r="IEN60" s="4"/>
      <c r="IEO60" s="17"/>
      <c r="IEP60" s="15"/>
      <c r="IEQ60" s="2"/>
      <c r="IEZ60" s="4"/>
      <c r="IFA60" s="4"/>
      <c r="IFB60" s="4"/>
      <c r="IFC60" s="17"/>
      <c r="IFD60" s="15"/>
      <c r="IFE60" s="2"/>
      <c r="IFN60" s="4"/>
      <c r="IFO60" s="4"/>
      <c r="IFP60" s="4"/>
      <c r="IFQ60" s="17"/>
      <c r="IFR60" s="15"/>
      <c r="IFS60" s="2"/>
      <c r="IGB60" s="4"/>
      <c r="IGC60" s="4"/>
      <c r="IGD60" s="4"/>
      <c r="IGE60" s="17"/>
      <c r="IGF60" s="15"/>
      <c r="IGG60" s="2"/>
      <c r="IGP60" s="4"/>
      <c r="IGQ60" s="4"/>
      <c r="IGR60" s="4"/>
      <c r="IGS60" s="17"/>
      <c r="IGT60" s="15"/>
      <c r="IGU60" s="2"/>
      <c r="IHD60" s="4"/>
      <c r="IHE60" s="4"/>
      <c r="IHF60" s="4"/>
      <c r="IHG60" s="17"/>
      <c r="IHH60" s="15"/>
      <c r="IHI60" s="2"/>
      <c r="IHR60" s="4"/>
      <c r="IHS60" s="4"/>
      <c r="IHT60" s="4"/>
      <c r="IHU60" s="17"/>
      <c r="IHV60" s="15"/>
      <c r="IHW60" s="2"/>
      <c r="IIF60" s="4"/>
      <c r="IIG60" s="4"/>
      <c r="IIH60" s="4"/>
      <c r="III60" s="17"/>
      <c r="IIJ60" s="15"/>
      <c r="IIK60" s="2"/>
      <c r="IIT60" s="4"/>
      <c r="IIU60" s="4"/>
      <c r="IIV60" s="4"/>
      <c r="IIW60" s="17"/>
      <c r="IIX60" s="15"/>
      <c r="IIY60" s="2"/>
      <c r="IJH60" s="4"/>
      <c r="IJI60" s="4"/>
      <c r="IJJ60" s="4"/>
      <c r="IJK60" s="17"/>
      <c r="IJL60" s="15"/>
      <c r="IJM60" s="2"/>
      <c r="IJV60" s="4"/>
      <c r="IJW60" s="4"/>
      <c r="IJX60" s="4"/>
      <c r="IJY60" s="17"/>
      <c r="IJZ60" s="15"/>
      <c r="IKA60" s="2"/>
      <c r="IKJ60" s="4"/>
      <c r="IKK60" s="4"/>
      <c r="IKL60" s="4"/>
      <c r="IKM60" s="17"/>
      <c r="IKN60" s="15"/>
      <c r="IKO60" s="2"/>
      <c r="IKX60" s="4"/>
      <c r="IKY60" s="4"/>
      <c r="IKZ60" s="4"/>
      <c r="ILA60" s="17"/>
      <c r="ILB60" s="15"/>
      <c r="ILC60" s="2"/>
      <c r="ILL60" s="4"/>
      <c r="ILM60" s="4"/>
      <c r="ILN60" s="4"/>
      <c r="ILO60" s="17"/>
      <c r="ILP60" s="15"/>
      <c r="ILQ60" s="2"/>
      <c r="ILZ60" s="4"/>
      <c r="IMA60" s="4"/>
      <c r="IMB60" s="4"/>
      <c r="IMC60" s="17"/>
      <c r="IMD60" s="15"/>
      <c r="IME60" s="2"/>
      <c r="IMN60" s="4"/>
      <c r="IMO60" s="4"/>
      <c r="IMP60" s="4"/>
      <c r="IMQ60" s="17"/>
      <c r="IMR60" s="15"/>
      <c r="IMS60" s="2"/>
      <c r="INB60" s="4"/>
      <c r="INC60" s="4"/>
      <c r="IND60" s="4"/>
      <c r="INE60" s="17"/>
      <c r="INF60" s="15"/>
      <c r="ING60" s="2"/>
      <c r="INP60" s="4"/>
      <c r="INQ60" s="4"/>
      <c r="INR60" s="4"/>
      <c r="INS60" s="17"/>
      <c r="INT60" s="15"/>
      <c r="INU60" s="2"/>
      <c r="IOD60" s="4"/>
      <c r="IOE60" s="4"/>
      <c r="IOF60" s="4"/>
      <c r="IOG60" s="17"/>
      <c r="IOH60" s="15"/>
      <c r="IOI60" s="2"/>
      <c r="IOR60" s="4"/>
      <c r="IOS60" s="4"/>
      <c r="IOT60" s="4"/>
      <c r="IOU60" s="17"/>
      <c r="IOV60" s="15"/>
      <c r="IOW60" s="2"/>
      <c r="IPF60" s="4"/>
      <c r="IPG60" s="4"/>
      <c r="IPH60" s="4"/>
      <c r="IPI60" s="17"/>
      <c r="IPJ60" s="15"/>
      <c r="IPK60" s="2"/>
      <c r="IPT60" s="4"/>
      <c r="IPU60" s="4"/>
      <c r="IPV60" s="4"/>
      <c r="IPW60" s="17"/>
      <c r="IPX60" s="15"/>
      <c r="IPY60" s="2"/>
      <c r="IQH60" s="4"/>
      <c r="IQI60" s="4"/>
      <c r="IQJ60" s="4"/>
      <c r="IQK60" s="17"/>
      <c r="IQL60" s="15"/>
      <c r="IQM60" s="2"/>
      <c r="IQV60" s="4"/>
      <c r="IQW60" s="4"/>
      <c r="IQX60" s="4"/>
      <c r="IQY60" s="17"/>
      <c r="IQZ60" s="15"/>
      <c r="IRA60" s="2"/>
      <c r="IRJ60" s="4"/>
      <c r="IRK60" s="4"/>
      <c r="IRL60" s="4"/>
      <c r="IRM60" s="17"/>
      <c r="IRN60" s="15"/>
      <c r="IRO60" s="2"/>
      <c r="IRX60" s="4"/>
      <c r="IRY60" s="4"/>
      <c r="IRZ60" s="4"/>
      <c r="ISA60" s="17"/>
      <c r="ISB60" s="15"/>
      <c r="ISC60" s="2"/>
      <c r="ISL60" s="4"/>
      <c r="ISM60" s="4"/>
      <c r="ISN60" s="4"/>
      <c r="ISO60" s="17"/>
      <c r="ISP60" s="15"/>
      <c r="ISQ60" s="2"/>
      <c r="ISZ60" s="4"/>
      <c r="ITA60" s="4"/>
      <c r="ITB60" s="4"/>
      <c r="ITC60" s="17"/>
      <c r="ITD60" s="15"/>
      <c r="ITE60" s="2"/>
      <c r="ITN60" s="4"/>
      <c r="ITO60" s="4"/>
      <c r="ITP60" s="4"/>
      <c r="ITQ60" s="17"/>
      <c r="ITR60" s="15"/>
      <c r="ITS60" s="2"/>
      <c r="IUB60" s="4"/>
      <c r="IUC60" s="4"/>
      <c r="IUD60" s="4"/>
      <c r="IUE60" s="17"/>
      <c r="IUF60" s="15"/>
      <c r="IUG60" s="2"/>
      <c r="IUP60" s="4"/>
      <c r="IUQ60" s="4"/>
      <c r="IUR60" s="4"/>
      <c r="IUS60" s="17"/>
      <c r="IUT60" s="15"/>
      <c r="IUU60" s="2"/>
      <c r="IVD60" s="4"/>
      <c r="IVE60" s="4"/>
      <c r="IVF60" s="4"/>
      <c r="IVG60" s="17"/>
      <c r="IVH60" s="15"/>
      <c r="IVI60" s="2"/>
      <c r="IVR60" s="4"/>
      <c r="IVS60" s="4"/>
      <c r="IVT60" s="4"/>
      <c r="IVU60" s="17"/>
      <c r="IVV60" s="15"/>
      <c r="IVW60" s="2"/>
      <c r="IWF60" s="4"/>
      <c r="IWG60" s="4"/>
      <c r="IWH60" s="4"/>
      <c r="IWI60" s="17"/>
      <c r="IWJ60" s="15"/>
      <c r="IWK60" s="2"/>
      <c r="IWT60" s="4"/>
      <c r="IWU60" s="4"/>
      <c r="IWV60" s="4"/>
      <c r="IWW60" s="17"/>
      <c r="IWX60" s="15"/>
      <c r="IWY60" s="2"/>
      <c r="IXH60" s="4"/>
      <c r="IXI60" s="4"/>
      <c r="IXJ60" s="4"/>
      <c r="IXK60" s="17"/>
      <c r="IXL60" s="15"/>
      <c r="IXM60" s="2"/>
      <c r="IXV60" s="4"/>
      <c r="IXW60" s="4"/>
      <c r="IXX60" s="4"/>
      <c r="IXY60" s="17"/>
      <c r="IXZ60" s="15"/>
      <c r="IYA60" s="2"/>
      <c r="IYJ60" s="4"/>
      <c r="IYK60" s="4"/>
      <c r="IYL60" s="4"/>
      <c r="IYM60" s="17"/>
      <c r="IYN60" s="15"/>
      <c r="IYO60" s="2"/>
      <c r="IYX60" s="4"/>
      <c r="IYY60" s="4"/>
      <c r="IYZ60" s="4"/>
      <c r="IZA60" s="17"/>
      <c r="IZB60" s="15"/>
      <c r="IZC60" s="2"/>
      <c r="IZL60" s="4"/>
      <c r="IZM60" s="4"/>
      <c r="IZN60" s="4"/>
      <c r="IZO60" s="17"/>
      <c r="IZP60" s="15"/>
      <c r="IZQ60" s="2"/>
      <c r="IZZ60" s="4"/>
      <c r="JAA60" s="4"/>
      <c r="JAB60" s="4"/>
      <c r="JAC60" s="17"/>
      <c r="JAD60" s="15"/>
      <c r="JAE60" s="2"/>
      <c r="JAN60" s="4"/>
      <c r="JAO60" s="4"/>
      <c r="JAP60" s="4"/>
      <c r="JAQ60" s="17"/>
      <c r="JAR60" s="15"/>
      <c r="JAS60" s="2"/>
      <c r="JBB60" s="4"/>
      <c r="JBC60" s="4"/>
      <c r="JBD60" s="4"/>
      <c r="JBE60" s="17"/>
      <c r="JBF60" s="15"/>
      <c r="JBG60" s="2"/>
      <c r="JBP60" s="4"/>
      <c r="JBQ60" s="4"/>
      <c r="JBR60" s="4"/>
      <c r="JBS60" s="17"/>
      <c r="JBT60" s="15"/>
      <c r="JBU60" s="2"/>
      <c r="JCD60" s="4"/>
      <c r="JCE60" s="4"/>
      <c r="JCF60" s="4"/>
      <c r="JCG60" s="17"/>
      <c r="JCH60" s="15"/>
      <c r="JCI60" s="2"/>
      <c r="JCR60" s="4"/>
      <c r="JCS60" s="4"/>
      <c r="JCT60" s="4"/>
      <c r="JCU60" s="17"/>
      <c r="JCV60" s="15"/>
      <c r="JCW60" s="2"/>
      <c r="JDF60" s="4"/>
      <c r="JDG60" s="4"/>
      <c r="JDH60" s="4"/>
      <c r="JDI60" s="17"/>
      <c r="JDJ60" s="15"/>
      <c r="JDK60" s="2"/>
      <c r="JDT60" s="4"/>
      <c r="JDU60" s="4"/>
      <c r="JDV60" s="4"/>
      <c r="JDW60" s="17"/>
      <c r="JDX60" s="15"/>
      <c r="JDY60" s="2"/>
      <c r="JEH60" s="4"/>
      <c r="JEI60" s="4"/>
      <c r="JEJ60" s="4"/>
      <c r="JEK60" s="17"/>
      <c r="JEL60" s="15"/>
      <c r="JEM60" s="2"/>
      <c r="JEV60" s="4"/>
      <c r="JEW60" s="4"/>
      <c r="JEX60" s="4"/>
      <c r="JEY60" s="17"/>
      <c r="JEZ60" s="15"/>
      <c r="JFA60" s="2"/>
      <c r="JFJ60" s="4"/>
      <c r="JFK60" s="4"/>
      <c r="JFL60" s="4"/>
      <c r="JFM60" s="17"/>
      <c r="JFN60" s="15"/>
      <c r="JFO60" s="2"/>
      <c r="JFX60" s="4"/>
      <c r="JFY60" s="4"/>
      <c r="JFZ60" s="4"/>
      <c r="JGA60" s="17"/>
      <c r="JGB60" s="15"/>
      <c r="JGC60" s="2"/>
      <c r="JGL60" s="4"/>
      <c r="JGM60" s="4"/>
      <c r="JGN60" s="4"/>
      <c r="JGO60" s="17"/>
      <c r="JGP60" s="15"/>
      <c r="JGQ60" s="2"/>
      <c r="JGZ60" s="4"/>
      <c r="JHA60" s="4"/>
      <c r="JHB60" s="4"/>
      <c r="JHC60" s="17"/>
      <c r="JHD60" s="15"/>
      <c r="JHE60" s="2"/>
      <c r="JHN60" s="4"/>
      <c r="JHO60" s="4"/>
      <c r="JHP60" s="4"/>
      <c r="JHQ60" s="17"/>
      <c r="JHR60" s="15"/>
      <c r="JHS60" s="2"/>
      <c r="JIB60" s="4"/>
      <c r="JIC60" s="4"/>
      <c r="JID60" s="4"/>
      <c r="JIE60" s="17"/>
      <c r="JIF60" s="15"/>
      <c r="JIG60" s="2"/>
      <c r="JIP60" s="4"/>
      <c r="JIQ60" s="4"/>
      <c r="JIR60" s="4"/>
      <c r="JIS60" s="17"/>
      <c r="JIT60" s="15"/>
      <c r="JIU60" s="2"/>
      <c r="JJD60" s="4"/>
      <c r="JJE60" s="4"/>
      <c r="JJF60" s="4"/>
      <c r="JJG60" s="17"/>
      <c r="JJH60" s="15"/>
      <c r="JJI60" s="2"/>
      <c r="JJR60" s="4"/>
      <c r="JJS60" s="4"/>
      <c r="JJT60" s="4"/>
      <c r="JJU60" s="17"/>
      <c r="JJV60" s="15"/>
      <c r="JJW60" s="2"/>
      <c r="JKF60" s="4"/>
      <c r="JKG60" s="4"/>
      <c r="JKH60" s="4"/>
      <c r="JKI60" s="17"/>
      <c r="JKJ60" s="15"/>
      <c r="JKK60" s="2"/>
      <c r="JKT60" s="4"/>
      <c r="JKU60" s="4"/>
      <c r="JKV60" s="4"/>
      <c r="JKW60" s="17"/>
      <c r="JKX60" s="15"/>
      <c r="JKY60" s="2"/>
      <c r="JLH60" s="4"/>
      <c r="JLI60" s="4"/>
      <c r="JLJ60" s="4"/>
      <c r="JLK60" s="17"/>
      <c r="JLL60" s="15"/>
      <c r="JLM60" s="2"/>
      <c r="JLV60" s="4"/>
      <c r="JLW60" s="4"/>
      <c r="JLX60" s="4"/>
      <c r="JLY60" s="17"/>
      <c r="JLZ60" s="15"/>
      <c r="JMA60" s="2"/>
      <c r="JMJ60" s="4"/>
      <c r="JMK60" s="4"/>
      <c r="JML60" s="4"/>
      <c r="JMM60" s="17"/>
      <c r="JMN60" s="15"/>
      <c r="JMO60" s="2"/>
      <c r="JMX60" s="4"/>
      <c r="JMY60" s="4"/>
      <c r="JMZ60" s="4"/>
      <c r="JNA60" s="17"/>
      <c r="JNB60" s="15"/>
      <c r="JNC60" s="2"/>
      <c r="JNL60" s="4"/>
      <c r="JNM60" s="4"/>
      <c r="JNN60" s="4"/>
      <c r="JNO60" s="17"/>
      <c r="JNP60" s="15"/>
      <c r="JNQ60" s="2"/>
      <c r="JNZ60" s="4"/>
      <c r="JOA60" s="4"/>
      <c r="JOB60" s="4"/>
      <c r="JOC60" s="17"/>
      <c r="JOD60" s="15"/>
      <c r="JOE60" s="2"/>
      <c r="JON60" s="4"/>
      <c r="JOO60" s="4"/>
      <c r="JOP60" s="4"/>
      <c r="JOQ60" s="17"/>
      <c r="JOR60" s="15"/>
      <c r="JOS60" s="2"/>
      <c r="JPB60" s="4"/>
      <c r="JPC60" s="4"/>
      <c r="JPD60" s="4"/>
      <c r="JPE60" s="17"/>
      <c r="JPF60" s="15"/>
      <c r="JPG60" s="2"/>
      <c r="JPP60" s="4"/>
      <c r="JPQ60" s="4"/>
      <c r="JPR60" s="4"/>
      <c r="JPS60" s="17"/>
      <c r="JPT60" s="15"/>
      <c r="JPU60" s="2"/>
      <c r="JQD60" s="4"/>
      <c r="JQE60" s="4"/>
      <c r="JQF60" s="4"/>
      <c r="JQG60" s="17"/>
      <c r="JQH60" s="15"/>
      <c r="JQI60" s="2"/>
      <c r="JQR60" s="4"/>
      <c r="JQS60" s="4"/>
      <c r="JQT60" s="4"/>
      <c r="JQU60" s="17"/>
      <c r="JQV60" s="15"/>
      <c r="JQW60" s="2"/>
      <c r="JRF60" s="4"/>
      <c r="JRG60" s="4"/>
      <c r="JRH60" s="4"/>
      <c r="JRI60" s="17"/>
      <c r="JRJ60" s="15"/>
      <c r="JRK60" s="2"/>
      <c r="JRT60" s="4"/>
      <c r="JRU60" s="4"/>
      <c r="JRV60" s="4"/>
      <c r="JRW60" s="17"/>
      <c r="JRX60" s="15"/>
      <c r="JRY60" s="2"/>
      <c r="JSH60" s="4"/>
      <c r="JSI60" s="4"/>
      <c r="JSJ60" s="4"/>
      <c r="JSK60" s="17"/>
      <c r="JSL60" s="15"/>
      <c r="JSM60" s="2"/>
      <c r="JSV60" s="4"/>
      <c r="JSW60" s="4"/>
      <c r="JSX60" s="4"/>
      <c r="JSY60" s="17"/>
      <c r="JSZ60" s="15"/>
      <c r="JTA60" s="2"/>
      <c r="JTJ60" s="4"/>
      <c r="JTK60" s="4"/>
      <c r="JTL60" s="4"/>
      <c r="JTM60" s="17"/>
      <c r="JTN60" s="15"/>
      <c r="JTO60" s="2"/>
      <c r="JTX60" s="4"/>
      <c r="JTY60" s="4"/>
      <c r="JTZ60" s="4"/>
      <c r="JUA60" s="17"/>
      <c r="JUB60" s="15"/>
      <c r="JUC60" s="2"/>
      <c r="JUL60" s="4"/>
      <c r="JUM60" s="4"/>
      <c r="JUN60" s="4"/>
      <c r="JUO60" s="17"/>
      <c r="JUP60" s="15"/>
      <c r="JUQ60" s="2"/>
      <c r="JUZ60" s="4"/>
      <c r="JVA60" s="4"/>
      <c r="JVB60" s="4"/>
      <c r="JVC60" s="17"/>
      <c r="JVD60" s="15"/>
      <c r="JVE60" s="2"/>
      <c r="JVN60" s="4"/>
      <c r="JVO60" s="4"/>
      <c r="JVP60" s="4"/>
      <c r="JVQ60" s="17"/>
      <c r="JVR60" s="15"/>
      <c r="JVS60" s="2"/>
      <c r="JWB60" s="4"/>
      <c r="JWC60" s="4"/>
      <c r="JWD60" s="4"/>
      <c r="JWE60" s="17"/>
      <c r="JWF60" s="15"/>
      <c r="JWG60" s="2"/>
      <c r="JWP60" s="4"/>
      <c r="JWQ60" s="4"/>
      <c r="JWR60" s="4"/>
      <c r="JWS60" s="17"/>
      <c r="JWT60" s="15"/>
      <c r="JWU60" s="2"/>
      <c r="JXD60" s="4"/>
      <c r="JXE60" s="4"/>
      <c r="JXF60" s="4"/>
      <c r="JXG60" s="17"/>
      <c r="JXH60" s="15"/>
      <c r="JXI60" s="2"/>
      <c r="JXR60" s="4"/>
      <c r="JXS60" s="4"/>
      <c r="JXT60" s="4"/>
      <c r="JXU60" s="17"/>
      <c r="JXV60" s="15"/>
      <c r="JXW60" s="2"/>
      <c r="JYF60" s="4"/>
      <c r="JYG60" s="4"/>
      <c r="JYH60" s="4"/>
      <c r="JYI60" s="17"/>
      <c r="JYJ60" s="15"/>
      <c r="JYK60" s="2"/>
      <c r="JYT60" s="4"/>
      <c r="JYU60" s="4"/>
      <c r="JYV60" s="4"/>
      <c r="JYW60" s="17"/>
      <c r="JYX60" s="15"/>
      <c r="JYY60" s="2"/>
      <c r="JZH60" s="4"/>
      <c r="JZI60" s="4"/>
      <c r="JZJ60" s="4"/>
      <c r="JZK60" s="17"/>
      <c r="JZL60" s="15"/>
      <c r="JZM60" s="2"/>
      <c r="JZV60" s="4"/>
      <c r="JZW60" s="4"/>
      <c r="JZX60" s="4"/>
      <c r="JZY60" s="17"/>
      <c r="JZZ60" s="15"/>
      <c r="KAA60" s="2"/>
      <c r="KAJ60" s="4"/>
      <c r="KAK60" s="4"/>
      <c r="KAL60" s="4"/>
      <c r="KAM60" s="17"/>
      <c r="KAN60" s="15"/>
      <c r="KAO60" s="2"/>
      <c r="KAX60" s="4"/>
      <c r="KAY60" s="4"/>
      <c r="KAZ60" s="4"/>
      <c r="KBA60" s="17"/>
      <c r="KBB60" s="15"/>
      <c r="KBC60" s="2"/>
      <c r="KBL60" s="4"/>
      <c r="KBM60" s="4"/>
      <c r="KBN60" s="4"/>
      <c r="KBO60" s="17"/>
      <c r="KBP60" s="15"/>
      <c r="KBQ60" s="2"/>
      <c r="KBZ60" s="4"/>
      <c r="KCA60" s="4"/>
      <c r="KCB60" s="4"/>
      <c r="KCC60" s="17"/>
      <c r="KCD60" s="15"/>
      <c r="KCE60" s="2"/>
      <c r="KCN60" s="4"/>
      <c r="KCO60" s="4"/>
      <c r="KCP60" s="4"/>
      <c r="KCQ60" s="17"/>
      <c r="KCR60" s="15"/>
      <c r="KCS60" s="2"/>
      <c r="KDB60" s="4"/>
      <c r="KDC60" s="4"/>
      <c r="KDD60" s="4"/>
      <c r="KDE60" s="17"/>
      <c r="KDF60" s="15"/>
      <c r="KDG60" s="2"/>
      <c r="KDP60" s="4"/>
      <c r="KDQ60" s="4"/>
      <c r="KDR60" s="4"/>
      <c r="KDS60" s="17"/>
      <c r="KDT60" s="15"/>
      <c r="KDU60" s="2"/>
      <c r="KED60" s="4"/>
      <c r="KEE60" s="4"/>
      <c r="KEF60" s="4"/>
      <c r="KEG60" s="17"/>
      <c r="KEH60" s="15"/>
      <c r="KEI60" s="2"/>
      <c r="KER60" s="4"/>
      <c r="KES60" s="4"/>
      <c r="KET60" s="4"/>
      <c r="KEU60" s="17"/>
      <c r="KEV60" s="15"/>
      <c r="KEW60" s="2"/>
      <c r="KFF60" s="4"/>
      <c r="KFG60" s="4"/>
      <c r="KFH60" s="4"/>
      <c r="KFI60" s="17"/>
      <c r="KFJ60" s="15"/>
      <c r="KFK60" s="2"/>
      <c r="KFT60" s="4"/>
      <c r="KFU60" s="4"/>
      <c r="KFV60" s="4"/>
      <c r="KFW60" s="17"/>
      <c r="KFX60" s="15"/>
      <c r="KFY60" s="2"/>
      <c r="KGH60" s="4"/>
      <c r="KGI60" s="4"/>
      <c r="KGJ60" s="4"/>
      <c r="KGK60" s="17"/>
      <c r="KGL60" s="15"/>
      <c r="KGM60" s="2"/>
      <c r="KGV60" s="4"/>
      <c r="KGW60" s="4"/>
      <c r="KGX60" s="4"/>
      <c r="KGY60" s="17"/>
      <c r="KGZ60" s="15"/>
      <c r="KHA60" s="2"/>
      <c r="KHJ60" s="4"/>
      <c r="KHK60" s="4"/>
      <c r="KHL60" s="4"/>
      <c r="KHM60" s="17"/>
      <c r="KHN60" s="15"/>
      <c r="KHO60" s="2"/>
      <c r="KHX60" s="4"/>
      <c r="KHY60" s="4"/>
      <c r="KHZ60" s="4"/>
      <c r="KIA60" s="17"/>
      <c r="KIB60" s="15"/>
      <c r="KIC60" s="2"/>
      <c r="KIL60" s="4"/>
      <c r="KIM60" s="4"/>
      <c r="KIN60" s="4"/>
      <c r="KIO60" s="17"/>
      <c r="KIP60" s="15"/>
      <c r="KIQ60" s="2"/>
      <c r="KIZ60" s="4"/>
      <c r="KJA60" s="4"/>
      <c r="KJB60" s="4"/>
      <c r="KJC60" s="17"/>
      <c r="KJD60" s="15"/>
      <c r="KJE60" s="2"/>
      <c r="KJN60" s="4"/>
      <c r="KJO60" s="4"/>
      <c r="KJP60" s="4"/>
      <c r="KJQ60" s="17"/>
      <c r="KJR60" s="15"/>
      <c r="KJS60" s="2"/>
      <c r="KKB60" s="4"/>
      <c r="KKC60" s="4"/>
      <c r="KKD60" s="4"/>
      <c r="KKE60" s="17"/>
      <c r="KKF60" s="15"/>
      <c r="KKG60" s="2"/>
      <c r="KKP60" s="4"/>
      <c r="KKQ60" s="4"/>
      <c r="KKR60" s="4"/>
      <c r="KKS60" s="17"/>
      <c r="KKT60" s="15"/>
      <c r="KKU60" s="2"/>
      <c r="KLD60" s="4"/>
      <c r="KLE60" s="4"/>
      <c r="KLF60" s="4"/>
      <c r="KLG60" s="17"/>
      <c r="KLH60" s="15"/>
      <c r="KLI60" s="2"/>
      <c r="KLR60" s="4"/>
      <c r="KLS60" s="4"/>
      <c r="KLT60" s="4"/>
      <c r="KLU60" s="17"/>
      <c r="KLV60" s="15"/>
      <c r="KLW60" s="2"/>
      <c r="KMF60" s="4"/>
      <c r="KMG60" s="4"/>
      <c r="KMH60" s="4"/>
      <c r="KMI60" s="17"/>
      <c r="KMJ60" s="15"/>
      <c r="KMK60" s="2"/>
      <c r="KMT60" s="4"/>
      <c r="KMU60" s="4"/>
      <c r="KMV60" s="4"/>
      <c r="KMW60" s="17"/>
      <c r="KMX60" s="15"/>
      <c r="KMY60" s="2"/>
      <c r="KNH60" s="4"/>
      <c r="KNI60" s="4"/>
      <c r="KNJ60" s="4"/>
      <c r="KNK60" s="17"/>
      <c r="KNL60" s="15"/>
      <c r="KNM60" s="2"/>
      <c r="KNV60" s="4"/>
      <c r="KNW60" s="4"/>
      <c r="KNX60" s="4"/>
      <c r="KNY60" s="17"/>
      <c r="KNZ60" s="15"/>
      <c r="KOA60" s="2"/>
      <c r="KOJ60" s="4"/>
      <c r="KOK60" s="4"/>
      <c r="KOL60" s="4"/>
      <c r="KOM60" s="17"/>
      <c r="KON60" s="15"/>
      <c r="KOO60" s="2"/>
      <c r="KOX60" s="4"/>
      <c r="KOY60" s="4"/>
      <c r="KOZ60" s="4"/>
      <c r="KPA60" s="17"/>
      <c r="KPB60" s="15"/>
      <c r="KPC60" s="2"/>
      <c r="KPL60" s="4"/>
      <c r="KPM60" s="4"/>
      <c r="KPN60" s="4"/>
      <c r="KPO60" s="17"/>
      <c r="KPP60" s="15"/>
      <c r="KPQ60" s="2"/>
      <c r="KPZ60" s="4"/>
      <c r="KQA60" s="4"/>
      <c r="KQB60" s="4"/>
      <c r="KQC60" s="17"/>
      <c r="KQD60" s="15"/>
      <c r="KQE60" s="2"/>
      <c r="KQN60" s="4"/>
      <c r="KQO60" s="4"/>
      <c r="KQP60" s="4"/>
      <c r="KQQ60" s="17"/>
      <c r="KQR60" s="15"/>
      <c r="KQS60" s="2"/>
      <c r="KRB60" s="4"/>
      <c r="KRC60" s="4"/>
      <c r="KRD60" s="4"/>
      <c r="KRE60" s="17"/>
      <c r="KRF60" s="15"/>
      <c r="KRG60" s="2"/>
      <c r="KRP60" s="4"/>
      <c r="KRQ60" s="4"/>
      <c r="KRR60" s="4"/>
      <c r="KRS60" s="17"/>
      <c r="KRT60" s="15"/>
      <c r="KRU60" s="2"/>
      <c r="KSD60" s="4"/>
      <c r="KSE60" s="4"/>
      <c r="KSF60" s="4"/>
      <c r="KSG60" s="17"/>
      <c r="KSH60" s="15"/>
      <c r="KSI60" s="2"/>
      <c r="KSR60" s="4"/>
      <c r="KSS60" s="4"/>
      <c r="KST60" s="4"/>
      <c r="KSU60" s="17"/>
      <c r="KSV60" s="15"/>
      <c r="KSW60" s="2"/>
      <c r="KTF60" s="4"/>
      <c r="KTG60" s="4"/>
      <c r="KTH60" s="4"/>
      <c r="KTI60" s="17"/>
      <c r="KTJ60" s="15"/>
      <c r="KTK60" s="2"/>
      <c r="KTT60" s="4"/>
      <c r="KTU60" s="4"/>
      <c r="KTV60" s="4"/>
      <c r="KTW60" s="17"/>
      <c r="KTX60" s="15"/>
      <c r="KTY60" s="2"/>
      <c r="KUH60" s="4"/>
      <c r="KUI60" s="4"/>
      <c r="KUJ60" s="4"/>
      <c r="KUK60" s="17"/>
      <c r="KUL60" s="15"/>
      <c r="KUM60" s="2"/>
      <c r="KUV60" s="4"/>
      <c r="KUW60" s="4"/>
      <c r="KUX60" s="4"/>
      <c r="KUY60" s="17"/>
      <c r="KUZ60" s="15"/>
      <c r="KVA60" s="2"/>
      <c r="KVJ60" s="4"/>
      <c r="KVK60" s="4"/>
      <c r="KVL60" s="4"/>
      <c r="KVM60" s="17"/>
      <c r="KVN60" s="15"/>
      <c r="KVO60" s="2"/>
      <c r="KVX60" s="4"/>
      <c r="KVY60" s="4"/>
      <c r="KVZ60" s="4"/>
      <c r="KWA60" s="17"/>
      <c r="KWB60" s="15"/>
      <c r="KWC60" s="2"/>
      <c r="KWL60" s="4"/>
      <c r="KWM60" s="4"/>
      <c r="KWN60" s="4"/>
      <c r="KWO60" s="17"/>
      <c r="KWP60" s="15"/>
      <c r="KWQ60" s="2"/>
      <c r="KWZ60" s="4"/>
      <c r="KXA60" s="4"/>
      <c r="KXB60" s="4"/>
      <c r="KXC60" s="17"/>
      <c r="KXD60" s="15"/>
      <c r="KXE60" s="2"/>
      <c r="KXN60" s="4"/>
      <c r="KXO60" s="4"/>
      <c r="KXP60" s="4"/>
      <c r="KXQ60" s="17"/>
      <c r="KXR60" s="15"/>
      <c r="KXS60" s="2"/>
      <c r="KYB60" s="4"/>
      <c r="KYC60" s="4"/>
      <c r="KYD60" s="4"/>
      <c r="KYE60" s="17"/>
      <c r="KYF60" s="15"/>
      <c r="KYG60" s="2"/>
      <c r="KYP60" s="4"/>
      <c r="KYQ60" s="4"/>
      <c r="KYR60" s="4"/>
      <c r="KYS60" s="17"/>
      <c r="KYT60" s="15"/>
      <c r="KYU60" s="2"/>
      <c r="KZD60" s="4"/>
      <c r="KZE60" s="4"/>
      <c r="KZF60" s="4"/>
      <c r="KZG60" s="17"/>
      <c r="KZH60" s="15"/>
      <c r="KZI60" s="2"/>
      <c r="KZR60" s="4"/>
      <c r="KZS60" s="4"/>
      <c r="KZT60" s="4"/>
      <c r="KZU60" s="17"/>
      <c r="KZV60" s="15"/>
      <c r="KZW60" s="2"/>
      <c r="LAF60" s="4"/>
      <c r="LAG60" s="4"/>
      <c r="LAH60" s="4"/>
      <c r="LAI60" s="17"/>
      <c r="LAJ60" s="15"/>
      <c r="LAK60" s="2"/>
      <c r="LAT60" s="4"/>
      <c r="LAU60" s="4"/>
      <c r="LAV60" s="4"/>
      <c r="LAW60" s="17"/>
      <c r="LAX60" s="15"/>
      <c r="LAY60" s="2"/>
      <c r="LBH60" s="4"/>
      <c r="LBI60" s="4"/>
      <c r="LBJ60" s="4"/>
      <c r="LBK60" s="17"/>
      <c r="LBL60" s="15"/>
      <c r="LBM60" s="2"/>
      <c r="LBV60" s="4"/>
      <c r="LBW60" s="4"/>
      <c r="LBX60" s="4"/>
      <c r="LBY60" s="17"/>
      <c r="LBZ60" s="15"/>
      <c r="LCA60" s="2"/>
      <c r="LCJ60" s="4"/>
      <c r="LCK60" s="4"/>
      <c r="LCL60" s="4"/>
      <c r="LCM60" s="17"/>
      <c r="LCN60" s="15"/>
      <c r="LCO60" s="2"/>
      <c r="LCX60" s="4"/>
      <c r="LCY60" s="4"/>
      <c r="LCZ60" s="4"/>
      <c r="LDA60" s="17"/>
      <c r="LDB60" s="15"/>
      <c r="LDC60" s="2"/>
      <c r="LDL60" s="4"/>
      <c r="LDM60" s="4"/>
      <c r="LDN60" s="4"/>
      <c r="LDO60" s="17"/>
      <c r="LDP60" s="15"/>
      <c r="LDQ60" s="2"/>
      <c r="LDZ60" s="4"/>
      <c r="LEA60" s="4"/>
      <c r="LEB60" s="4"/>
      <c r="LEC60" s="17"/>
      <c r="LED60" s="15"/>
      <c r="LEE60" s="2"/>
      <c r="LEN60" s="4"/>
      <c r="LEO60" s="4"/>
      <c r="LEP60" s="4"/>
      <c r="LEQ60" s="17"/>
      <c r="LER60" s="15"/>
      <c r="LES60" s="2"/>
      <c r="LFB60" s="4"/>
      <c r="LFC60" s="4"/>
      <c r="LFD60" s="4"/>
      <c r="LFE60" s="17"/>
      <c r="LFF60" s="15"/>
      <c r="LFG60" s="2"/>
      <c r="LFP60" s="4"/>
      <c r="LFQ60" s="4"/>
      <c r="LFR60" s="4"/>
      <c r="LFS60" s="17"/>
      <c r="LFT60" s="15"/>
      <c r="LFU60" s="2"/>
      <c r="LGD60" s="4"/>
      <c r="LGE60" s="4"/>
      <c r="LGF60" s="4"/>
      <c r="LGG60" s="17"/>
      <c r="LGH60" s="15"/>
      <c r="LGI60" s="2"/>
      <c r="LGR60" s="4"/>
      <c r="LGS60" s="4"/>
      <c r="LGT60" s="4"/>
      <c r="LGU60" s="17"/>
      <c r="LGV60" s="15"/>
      <c r="LGW60" s="2"/>
      <c r="LHF60" s="4"/>
      <c r="LHG60" s="4"/>
      <c r="LHH60" s="4"/>
      <c r="LHI60" s="17"/>
      <c r="LHJ60" s="15"/>
      <c r="LHK60" s="2"/>
      <c r="LHT60" s="4"/>
      <c r="LHU60" s="4"/>
      <c r="LHV60" s="4"/>
      <c r="LHW60" s="17"/>
      <c r="LHX60" s="15"/>
      <c r="LHY60" s="2"/>
      <c r="LIH60" s="4"/>
      <c r="LII60" s="4"/>
      <c r="LIJ60" s="4"/>
      <c r="LIK60" s="17"/>
      <c r="LIL60" s="15"/>
      <c r="LIM60" s="2"/>
      <c r="LIV60" s="4"/>
      <c r="LIW60" s="4"/>
      <c r="LIX60" s="4"/>
      <c r="LIY60" s="17"/>
      <c r="LIZ60" s="15"/>
      <c r="LJA60" s="2"/>
      <c r="LJJ60" s="4"/>
      <c r="LJK60" s="4"/>
      <c r="LJL60" s="4"/>
      <c r="LJM60" s="17"/>
      <c r="LJN60" s="15"/>
      <c r="LJO60" s="2"/>
      <c r="LJX60" s="4"/>
      <c r="LJY60" s="4"/>
      <c r="LJZ60" s="4"/>
      <c r="LKA60" s="17"/>
      <c r="LKB60" s="15"/>
      <c r="LKC60" s="2"/>
      <c r="LKL60" s="4"/>
      <c r="LKM60" s="4"/>
      <c r="LKN60" s="4"/>
      <c r="LKO60" s="17"/>
      <c r="LKP60" s="15"/>
      <c r="LKQ60" s="2"/>
      <c r="LKZ60" s="4"/>
      <c r="LLA60" s="4"/>
      <c r="LLB60" s="4"/>
      <c r="LLC60" s="17"/>
      <c r="LLD60" s="15"/>
      <c r="LLE60" s="2"/>
      <c r="LLN60" s="4"/>
      <c r="LLO60" s="4"/>
      <c r="LLP60" s="4"/>
      <c r="LLQ60" s="17"/>
      <c r="LLR60" s="15"/>
      <c r="LLS60" s="2"/>
      <c r="LMB60" s="4"/>
      <c r="LMC60" s="4"/>
      <c r="LMD60" s="4"/>
      <c r="LME60" s="17"/>
      <c r="LMF60" s="15"/>
      <c r="LMG60" s="2"/>
      <c r="LMP60" s="4"/>
      <c r="LMQ60" s="4"/>
      <c r="LMR60" s="4"/>
      <c r="LMS60" s="17"/>
      <c r="LMT60" s="15"/>
      <c r="LMU60" s="2"/>
      <c r="LND60" s="4"/>
      <c r="LNE60" s="4"/>
      <c r="LNF60" s="4"/>
      <c r="LNG60" s="17"/>
      <c r="LNH60" s="15"/>
      <c r="LNI60" s="2"/>
      <c r="LNR60" s="4"/>
      <c r="LNS60" s="4"/>
      <c r="LNT60" s="4"/>
      <c r="LNU60" s="17"/>
      <c r="LNV60" s="15"/>
      <c r="LNW60" s="2"/>
      <c r="LOF60" s="4"/>
      <c r="LOG60" s="4"/>
      <c r="LOH60" s="4"/>
      <c r="LOI60" s="17"/>
      <c r="LOJ60" s="15"/>
      <c r="LOK60" s="2"/>
      <c r="LOT60" s="4"/>
      <c r="LOU60" s="4"/>
      <c r="LOV60" s="4"/>
      <c r="LOW60" s="17"/>
      <c r="LOX60" s="15"/>
      <c r="LOY60" s="2"/>
      <c r="LPH60" s="4"/>
      <c r="LPI60" s="4"/>
      <c r="LPJ60" s="4"/>
      <c r="LPK60" s="17"/>
      <c r="LPL60" s="15"/>
      <c r="LPM60" s="2"/>
      <c r="LPV60" s="4"/>
      <c r="LPW60" s="4"/>
      <c r="LPX60" s="4"/>
      <c r="LPY60" s="17"/>
      <c r="LPZ60" s="15"/>
      <c r="LQA60" s="2"/>
      <c r="LQJ60" s="4"/>
      <c r="LQK60" s="4"/>
      <c r="LQL60" s="4"/>
      <c r="LQM60" s="17"/>
      <c r="LQN60" s="15"/>
      <c r="LQO60" s="2"/>
      <c r="LQX60" s="4"/>
      <c r="LQY60" s="4"/>
      <c r="LQZ60" s="4"/>
      <c r="LRA60" s="17"/>
      <c r="LRB60" s="15"/>
      <c r="LRC60" s="2"/>
      <c r="LRL60" s="4"/>
      <c r="LRM60" s="4"/>
      <c r="LRN60" s="4"/>
      <c r="LRO60" s="17"/>
      <c r="LRP60" s="15"/>
      <c r="LRQ60" s="2"/>
      <c r="LRZ60" s="4"/>
      <c r="LSA60" s="4"/>
      <c r="LSB60" s="4"/>
      <c r="LSC60" s="17"/>
      <c r="LSD60" s="15"/>
      <c r="LSE60" s="2"/>
      <c r="LSN60" s="4"/>
      <c r="LSO60" s="4"/>
      <c r="LSP60" s="4"/>
      <c r="LSQ60" s="17"/>
      <c r="LSR60" s="15"/>
      <c r="LSS60" s="2"/>
      <c r="LTB60" s="4"/>
      <c r="LTC60" s="4"/>
      <c r="LTD60" s="4"/>
      <c r="LTE60" s="17"/>
      <c r="LTF60" s="15"/>
      <c r="LTG60" s="2"/>
      <c r="LTP60" s="4"/>
      <c r="LTQ60" s="4"/>
      <c r="LTR60" s="4"/>
      <c r="LTS60" s="17"/>
      <c r="LTT60" s="15"/>
      <c r="LTU60" s="2"/>
      <c r="LUD60" s="4"/>
      <c r="LUE60" s="4"/>
      <c r="LUF60" s="4"/>
      <c r="LUG60" s="17"/>
      <c r="LUH60" s="15"/>
      <c r="LUI60" s="2"/>
      <c r="LUR60" s="4"/>
      <c r="LUS60" s="4"/>
      <c r="LUT60" s="4"/>
      <c r="LUU60" s="17"/>
      <c r="LUV60" s="15"/>
      <c r="LUW60" s="2"/>
      <c r="LVF60" s="4"/>
      <c r="LVG60" s="4"/>
      <c r="LVH60" s="4"/>
      <c r="LVI60" s="17"/>
      <c r="LVJ60" s="15"/>
      <c r="LVK60" s="2"/>
      <c r="LVT60" s="4"/>
      <c r="LVU60" s="4"/>
      <c r="LVV60" s="4"/>
      <c r="LVW60" s="17"/>
      <c r="LVX60" s="15"/>
      <c r="LVY60" s="2"/>
      <c r="LWH60" s="4"/>
      <c r="LWI60" s="4"/>
      <c r="LWJ60" s="4"/>
      <c r="LWK60" s="17"/>
      <c r="LWL60" s="15"/>
      <c r="LWM60" s="2"/>
      <c r="LWV60" s="4"/>
      <c r="LWW60" s="4"/>
      <c r="LWX60" s="4"/>
      <c r="LWY60" s="17"/>
      <c r="LWZ60" s="15"/>
      <c r="LXA60" s="2"/>
      <c r="LXJ60" s="4"/>
      <c r="LXK60" s="4"/>
      <c r="LXL60" s="4"/>
      <c r="LXM60" s="17"/>
      <c r="LXN60" s="15"/>
      <c r="LXO60" s="2"/>
      <c r="LXX60" s="4"/>
      <c r="LXY60" s="4"/>
      <c r="LXZ60" s="4"/>
      <c r="LYA60" s="17"/>
      <c r="LYB60" s="15"/>
      <c r="LYC60" s="2"/>
      <c r="LYL60" s="4"/>
      <c r="LYM60" s="4"/>
      <c r="LYN60" s="4"/>
      <c r="LYO60" s="17"/>
      <c r="LYP60" s="15"/>
      <c r="LYQ60" s="2"/>
      <c r="LYZ60" s="4"/>
      <c r="LZA60" s="4"/>
      <c r="LZB60" s="4"/>
      <c r="LZC60" s="17"/>
      <c r="LZD60" s="15"/>
      <c r="LZE60" s="2"/>
      <c r="LZN60" s="4"/>
      <c r="LZO60" s="4"/>
      <c r="LZP60" s="4"/>
      <c r="LZQ60" s="17"/>
      <c r="LZR60" s="15"/>
      <c r="LZS60" s="2"/>
      <c r="MAB60" s="4"/>
      <c r="MAC60" s="4"/>
      <c r="MAD60" s="4"/>
      <c r="MAE60" s="17"/>
      <c r="MAF60" s="15"/>
      <c r="MAG60" s="2"/>
      <c r="MAP60" s="4"/>
      <c r="MAQ60" s="4"/>
      <c r="MAR60" s="4"/>
      <c r="MAS60" s="17"/>
      <c r="MAT60" s="15"/>
      <c r="MAU60" s="2"/>
      <c r="MBD60" s="4"/>
      <c r="MBE60" s="4"/>
      <c r="MBF60" s="4"/>
      <c r="MBG60" s="17"/>
      <c r="MBH60" s="15"/>
      <c r="MBI60" s="2"/>
      <c r="MBR60" s="4"/>
      <c r="MBS60" s="4"/>
      <c r="MBT60" s="4"/>
      <c r="MBU60" s="17"/>
      <c r="MBV60" s="15"/>
      <c r="MBW60" s="2"/>
      <c r="MCF60" s="4"/>
      <c r="MCG60" s="4"/>
      <c r="MCH60" s="4"/>
      <c r="MCI60" s="17"/>
      <c r="MCJ60" s="15"/>
      <c r="MCK60" s="2"/>
      <c r="MCT60" s="4"/>
      <c r="MCU60" s="4"/>
      <c r="MCV60" s="4"/>
      <c r="MCW60" s="17"/>
      <c r="MCX60" s="15"/>
      <c r="MCY60" s="2"/>
      <c r="MDH60" s="4"/>
      <c r="MDI60" s="4"/>
      <c r="MDJ60" s="4"/>
      <c r="MDK60" s="17"/>
      <c r="MDL60" s="15"/>
      <c r="MDM60" s="2"/>
      <c r="MDV60" s="4"/>
      <c r="MDW60" s="4"/>
      <c r="MDX60" s="4"/>
      <c r="MDY60" s="17"/>
      <c r="MDZ60" s="15"/>
      <c r="MEA60" s="2"/>
      <c r="MEJ60" s="4"/>
      <c r="MEK60" s="4"/>
      <c r="MEL60" s="4"/>
      <c r="MEM60" s="17"/>
      <c r="MEN60" s="15"/>
      <c r="MEO60" s="2"/>
      <c r="MEX60" s="4"/>
      <c r="MEY60" s="4"/>
      <c r="MEZ60" s="4"/>
      <c r="MFA60" s="17"/>
      <c r="MFB60" s="15"/>
      <c r="MFC60" s="2"/>
      <c r="MFL60" s="4"/>
      <c r="MFM60" s="4"/>
      <c r="MFN60" s="4"/>
      <c r="MFO60" s="17"/>
      <c r="MFP60" s="15"/>
      <c r="MFQ60" s="2"/>
      <c r="MFZ60" s="4"/>
      <c r="MGA60" s="4"/>
      <c r="MGB60" s="4"/>
      <c r="MGC60" s="17"/>
      <c r="MGD60" s="15"/>
      <c r="MGE60" s="2"/>
      <c r="MGN60" s="4"/>
      <c r="MGO60" s="4"/>
      <c r="MGP60" s="4"/>
      <c r="MGQ60" s="17"/>
      <c r="MGR60" s="15"/>
      <c r="MGS60" s="2"/>
      <c r="MHB60" s="4"/>
      <c r="MHC60" s="4"/>
      <c r="MHD60" s="4"/>
      <c r="MHE60" s="17"/>
      <c r="MHF60" s="15"/>
      <c r="MHG60" s="2"/>
      <c r="MHP60" s="4"/>
      <c r="MHQ60" s="4"/>
      <c r="MHR60" s="4"/>
      <c r="MHS60" s="17"/>
      <c r="MHT60" s="15"/>
      <c r="MHU60" s="2"/>
      <c r="MID60" s="4"/>
      <c r="MIE60" s="4"/>
      <c r="MIF60" s="4"/>
      <c r="MIG60" s="17"/>
      <c r="MIH60" s="15"/>
      <c r="MII60" s="2"/>
      <c r="MIR60" s="4"/>
      <c r="MIS60" s="4"/>
      <c r="MIT60" s="4"/>
      <c r="MIU60" s="17"/>
      <c r="MIV60" s="15"/>
      <c r="MIW60" s="2"/>
      <c r="MJF60" s="4"/>
      <c r="MJG60" s="4"/>
      <c r="MJH60" s="4"/>
      <c r="MJI60" s="17"/>
      <c r="MJJ60" s="15"/>
      <c r="MJK60" s="2"/>
      <c r="MJT60" s="4"/>
      <c r="MJU60" s="4"/>
      <c r="MJV60" s="4"/>
      <c r="MJW60" s="17"/>
      <c r="MJX60" s="15"/>
      <c r="MJY60" s="2"/>
      <c r="MKH60" s="4"/>
      <c r="MKI60" s="4"/>
      <c r="MKJ60" s="4"/>
      <c r="MKK60" s="17"/>
      <c r="MKL60" s="15"/>
      <c r="MKM60" s="2"/>
      <c r="MKV60" s="4"/>
      <c r="MKW60" s="4"/>
      <c r="MKX60" s="4"/>
      <c r="MKY60" s="17"/>
      <c r="MKZ60" s="15"/>
      <c r="MLA60" s="2"/>
      <c r="MLJ60" s="4"/>
      <c r="MLK60" s="4"/>
      <c r="MLL60" s="4"/>
      <c r="MLM60" s="17"/>
      <c r="MLN60" s="15"/>
      <c r="MLO60" s="2"/>
      <c r="MLX60" s="4"/>
      <c r="MLY60" s="4"/>
      <c r="MLZ60" s="4"/>
      <c r="MMA60" s="17"/>
      <c r="MMB60" s="15"/>
      <c r="MMC60" s="2"/>
      <c r="MML60" s="4"/>
      <c r="MMM60" s="4"/>
      <c r="MMN60" s="4"/>
      <c r="MMO60" s="17"/>
      <c r="MMP60" s="15"/>
      <c r="MMQ60" s="2"/>
      <c r="MMZ60" s="4"/>
      <c r="MNA60" s="4"/>
      <c r="MNB60" s="4"/>
      <c r="MNC60" s="17"/>
      <c r="MND60" s="15"/>
      <c r="MNE60" s="2"/>
      <c r="MNN60" s="4"/>
      <c r="MNO60" s="4"/>
      <c r="MNP60" s="4"/>
      <c r="MNQ60" s="17"/>
      <c r="MNR60" s="15"/>
      <c r="MNS60" s="2"/>
      <c r="MOB60" s="4"/>
      <c r="MOC60" s="4"/>
      <c r="MOD60" s="4"/>
      <c r="MOE60" s="17"/>
      <c r="MOF60" s="15"/>
      <c r="MOG60" s="2"/>
      <c r="MOP60" s="4"/>
      <c r="MOQ60" s="4"/>
      <c r="MOR60" s="4"/>
      <c r="MOS60" s="17"/>
      <c r="MOT60" s="15"/>
      <c r="MOU60" s="2"/>
      <c r="MPD60" s="4"/>
      <c r="MPE60" s="4"/>
      <c r="MPF60" s="4"/>
      <c r="MPG60" s="17"/>
      <c r="MPH60" s="15"/>
      <c r="MPI60" s="2"/>
      <c r="MPR60" s="4"/>
      <c r="MPS60" s="4"/>
      <c r="MPT60" s="4"/>
      <c r="MPU60" s="17"/>
      <c r="MPV60" s="15"/>
      <c r="MPW60" s="2"/>
      <c r="MQF60" s="4"/>
      <c r="MQG60" s="4"/>
      <c r="MQH60" s="4"/>
      <c r="MQI60" s="17"/>
      <c r="MQJ60" s="15"/>
      <c r="MQK60" s="2"/>
      <c r="MQT60" s="4"/>
      <c r="MQU60" s="4"/>
      <c r="MQV60" s="4"/>
      <c r="MQW60" s="17"/>
      <c r="MQX60" s="15"/>
      <c r="MQY60" s="2"/>
      <c r="MRH60" s="4"/>
      <c r="MRI60" s="4"/>
      <c r="MRJ60" s="4"/>
      <c r="MRK60" s="17"/>
      <c r="MRL60" s="15"/>
      <c r="MRM60" s="2"/>
      <c r="MRV60" s="4"/>
      <c r="MRW60" s="4"/>
      <c r="MRX60" s="4"/>
      <c r="MRY60" s="17"/>
      <c r="MRZ60" s="15"/>
      <c r="MSA60" s="2"/>
      <c r="MSJ60" s="4"/>
      <c r="MSK60" s="4"/>
      <c r="MSL60" s="4"/>
      <c r="MSM60" s="17"/>
      <c r="MSN60" s="15"/>
      <c r="MSO60" s="2"/>
      <c r="MSX60" s="4"/>
      <c r="MSY60" s="4"/>
      <c r="MSZ60" s="4"/>
      <c r="MTA60" s="17"/>
      <c r="MTB60" s="15"/>
      <c r="MTC60" s="2"/>
      <c r="MTL60" s="4"/>
      <c r="MTM60" s="4"/>
      <c r="MTN60" s="4"/>
      <c r="MTO60" s="17"/>
      <c r="MTP60" s="15"/>
      <c r="MTQ60" s="2"/>
      <c r="MTZ60" s="4"/>
      <c r="MUA60" s="4"/>
      <c r="MUB60" s="4"/>
      <c r="MUC60" s="17"/>
      <c r="MUD60" s="15"/>
      <c r="MUE60" s="2"/>
      <c r="MUN60" s="4"/>
      <c r="MUO60" s="4"/>
      <c r="MUP60" s="4"/>
      <c r="MUQ60" s="17"/>
      <c r="MUR60" s="15"/>
      <c r="MUS60" s="2"/>
      <c r="MVB60" s="4"/>
      <c r="MVC60" s="4"/>
      <c r="MVD60" s="4"/>
      <c r="MVE60" s="17"/>
      <c r="MVF60" s="15"/>
      <c r="MVG60" s="2"/>
      <c r="MVP60" s="4"/>
      <c r="MVQ60" s="4"/>
      <c r="MVR60" s="4"/>
      <c r="MVS60" s="17"/>
      <c r="MVT60" s="15"/>
      <c r="MVU60" s="2"/>
      <c r="MWD60" s="4"/>
      <c r="MWE60" s="4"/>
      <c r="MWF60" s="4"/>
      <c r="MWG60" s="17"/>
      <c r="MWH60" s="15"/>
      <c r="MWI60" s="2"/>
      <c r="MWR60" s="4"/>
      <c r="MWS60" s="4"/>
      <c r="MWT60" s="4"/>
      <c r="MWU60" s="17"/>
      <c r="MWV60" s="15"/>
      <c r="MWW60" s="2"/>
      <c r="MXF60" s="4"/>
      <c r="MXG60" s="4"/>
      <c r="MXH60" s="4"/>
      <c r="MXI60" s="17"/>
      <c r="MXJ60" s="15"/>
      <c r="MXK60" s="2"/>
      <c r="MXT60" s="4"/>
      <c r="MXU60" s="4"/>
      <c r="MXV60" s="4"/>
      <c r="MXW60" s="17"/>
      <c r="MXX60" s="15"/>
      <c r="MXY60" s="2"/>
      <c r="MYH60" s="4"/>
      <c r="MYI60" s="4"/>
      <c r="MYJ60" s="4"/>
      <c r="MYK60" s="17"/>
      <c r="MYL60" s="15"/>
      <c r="MYM60" s="2"/>
      <c r="MYV60" s="4"/>
      <c r="MYW60" s="4"/>
      <c r="MYX60" s="4"/>
      <c r="MYY60" s="17"/>
      <c r="MYZ60" s="15"/>
      <c r="MZA60" s="2"/>
      <c r="MZJ60" s="4"/>
      <c r="MZK60" s="4"/>
      <c r="MZL60" s="4"/>
      <c r="MZM60" s="17"/>
      <c r="MZN60" s="15"/>
      <c r="MZO60" s="2"/>
      <c r="MZX60" s="4"/>
      <c r="MZY60" s="4"/>
      <c r="MZZ60" s="4"/>
      <c r="NAA60" s="17"/>
      <c r="NAB60" s="15"/>
      <c r="NAC60" s="2"/>
      <c r="NAL60" s="4"/>
      <c r="NAM60" s="4"/>
      <c r="NAN60" s="4"/>
      <c r="NAO60" s="17"/>
      <c r="NAP60" s="15"/>
      <c r="NAQ60" s="2"/>
      <c r="NAZ60" s="4"/>
      <c r="NBA60" s="4"/>
      <c r="NBB60" s="4"/>
      <c r="NBC60" s="17"/>
      <c r="NBD60" s="15"/>
      <c r="NBE60" s="2"/>
      <c r="NBN60" s="4"/>
      <c r="NBO60" s="4"/>
      <c r="NBP60" s="4"/>
      <c r="NBQ60" s="17"/>
      <c r="NBR60" s="15"/>
      <c r="NBS60" s="2"/>
      <c r="NCB60" s="4"/>
      <c r="NCC60" s="4"/>
      <c r="NCD60" s="4"/>
      <c r="NCE60" s="17"/>
      <c r="NCF60" s="15"/>
      <c r="NCG60" s="2"/>
      <c r="NCP60" s="4"/>
      <c r="NCQ60" s="4"/>
      <c r="NCR60" s="4"/>
      <c r="NCS60" s="17"/>
      <c r="NCT60" s="15"/>
      <c r="NCU60" s="2"/>
      <c r="NDD60" s="4"/>
      <c r="NDE60" s="4"/>
      <c r="NDF60" s="4"/>
      <c r="NDG60" s="17"/>
      <c r="NDH60" s="15"/>
      <c r="NDI60" s="2"/>
      <c r="NDR60" s="4"/>
      <c r="NDS60" s="4"/>
      <c r="NDT60" s="4"/>
      <c r="NDU60" s="17"/>
      <c r="NDV60" s="15"/>
      <c r="NDW60" s="2"/>
      <c r="NEF60" s="4"/>
      <c r="NEG60" s="4"/>
      <c r="NEH60" s="4"/>
      <c r="NEI60" s="17"/>
      <c r="NEJ60" s="15"/>
      <c r="NEK60" s="2"/>
      <c r="NET60" s="4"/>
      <c r="NEU60" s="4"/>
      <c r="NEV60" s="4"/>
      <c r="NEW60" s="17"/>
      <c r="NEX60" s="15"/>
      <c r="NEY60" s="2"/>
      <c r="NFH60" s="4"/>
      <c r="NFI60" s="4"/>
      <c r="NFJ60" s="4"/>
      <c r="NFK60" s="17"/>
      <c r="NFL60" s="15"/>
      <c r="NFM60" s="2"/>
      <c r="NFV60" s="4"/>
      <c r="NFW60" s="4"/>
      <c r="NFX60" s="4"/>
      <c r="NFY60" s="17"/>
      <c r="NFZ60" s="15"/>
      <c r="NGA60" s="2"/>
      <c r="NGJ60" s="4"/>
      <c r="NGK60" s="4"/>
      <c r="NGL60" s="4"/>
      <c r="NGM60" s="17"/>
      <c r="NGN60" s="15"/>
      <c r="NGO60" s="2"/>
      <c r="NGX60" s="4"/>
      <c r="NGY60" s="4"/>
      <c r="NGZ60" s="4"/>
      <c r="NHA60" s="17"/>
      <c r="NHB60" s="15"/>
      <c r="NHC60" s="2"/>
      <c r="NHL60" s="4"/>
      <c r="NHM60" s="4"/>
      <c r="NHN60" s="4"/>
      <c r="NHO60" s="17"/>
      <c r="NHP60" s="15"/>
      <c r="NHQ60" s="2"/>
      <c r="NHZ60" s="4"/>
      <c r="NIA60" s="4"/>
      <c r="NIB60" s="4"/>
      <c r="NIC60" s="17"/>
      <c r="NID60" s="15"/>
      <c r="NIE60" s="2"/>
      <c r="NIN60" s="4"/>
      <c r="NIO60" s="4"/>
      <c r="NIP60" s="4"/>
      <c r="NIQ60" s="17"/>
      <c r="NIR60" s="15"/>
      <c r="NIS60" s="2"/>
      <c r="NJB60" s="4"/>
      <c r="NJC60" s="4"/>
      <c r="NJD60" s="4"/>
      <c r="NJE60" s="17"/>
      <c r="NJF60" s="15"/>
      <c r="NJG60" s="2"/>
      <c r="NJP60" s="4"/>
      <c r="NJQ60" s="4"/>
      <c r="NJR60" s="4"/>
      <c r="NJS60" s="17"/>
      <c r="NJT60" s="15"/>
      <c r="NJU60" s="2"/>
      <c r="NKD60" s="4"/>
      <c r="NKE60" s="4"/>
      <c r="NKF60" s="4"/>
      <c r="NKG60" s="17"/>
      <c r="NKH60" s="15"/>
      <c r="NKI60" s="2"/>
      <c r="NKR60" s="4"/>
      <c r="NKS60" s="4"/>
      <c r="NKT60" s="4"/>
      <c r="NKU60" s="17"/>
      <c r="NKV60" s="15"/>
      <c r="NKW60" s="2"/>
      <c r="NLF60" s="4"/>
      <c r="NLG60" s="4"/>
      <c r="NLH60" s="4"/>
      <c r="NLI60" s="17"/>
      <c r="NLJ60" s="15"/>
      <c r="NLK60" s="2"/>
      <c r="NLT60" s="4"/>
      <c r="NLU60" s="4"/>
      <c r="NLV60" s="4"/>
      <c r="NLW60" s="17"/>
      <c r="NLX60" s="15"/>
      <c r="NLY60" s="2"/>
      <c r="NMH60" s="4"/>
      <c r="NMI60" s="4"/>
      <c r="NMJ60" s="4"/>
      <c r="NMK60" s="17"/>
      <c r="NML60" s="15"/>
      <c r="NMM60" s="2"/>
      <c r="NMV60" s="4"/>
      <c r="NMW60" s="4"/>
      <c r="NMX60" s="4"/>
      <c r="NMY60" s="17"/>
      <c r="NMZ60" s="15"/>
      <c r="NNA60" s="2"/>
      <c r="NNJ60" s="4"/>
      <c r="NNK60" s="4"/>
      <c r="NNL60" s="4"/>
      <c r="NNM60" s="17"/>
      <c r="NNN60" s="15"/>
      <c r="NNO60" s="2"/>
      <c r="NNX60" s="4"/>
      <c r="NNY60" s="4"/>
      <c r="NNZ60" s="4"/>
      <c r="NOA60" s="17"/>
      <c r="NOB60" s="15"/>
      <c r="NOC60" s="2"/>
      <c r="NOL60" s="4"/>
      <c r="NOM60" s="4"/>
      <c r="NON60" s="4"/>
      <c r="NOO60" s="17"/>
      <c r="NOP60" s="15"/>
      <c r="NOQ60" s="2"/>
      <c r="NOZ60" s="4"/>
      <c r="NPA60" s="4"/>
      <c r="NPB60" s="4"/>
      <c r="NPC60" s="17"/>
      <c r="NPD60" s="15"/>
      <c r="NPE60" s="2"/>
      <c r="NPN60" s="4"/>
      <c r="NPO60" s="4"/>
      <c r="NPP60" s="4"/>
      <c r="NPQ60" s="17"/>
      <c r="NPR60" s="15"/>
      <c r="NPS60" s="2"/>
      <c r="NQB60" s="4"/>
      <c r="NQC60" s="4"/>
      <c r="NQD60" s="4"/>
      <c r="NQE60" s="17"/>
      <c r="NQF60" s="15"/>
      <c r="NQG60" s="2"/>
      <c r="NQP60" s="4"/>
      <c r="NQQ60" s="4"/>
      <c r="NQR60" s="4"/>
      <c r="NQS60" s="17"/>
      <c r="NQT60" s="15"/>
      <c r="NQU60" s="2"/>
      <c r="NRD60" s="4"/>
      <c r="NRE60" s="4"/>
      <c r="NRF60" s="4"/>
      <c r="NRG60" s="17"/>
      <c r="NRH60" s="15"/>
      <c r="NRI60" s="2"/>
      <c r="NRR60" s="4"/>
      <c r="NRS60" s="4"/>
      <c r="NRT60" s="4"/>
      <c r="NRU60" s="17"/>
      <c r="NRV60" s="15"/>
      <c r="NRW60" s="2"/>
      <c r="NSF60" s="4"/>
      <c r="NSG60" s="4"/>
      <c r="NSH60" s="4"/>
      <c r="NSI60" s="17"/>
      <c r="NSJ60" s="15"/>
      <c r="NSK60" s="2"/>
      <c r="NST60" s="4"/>
      <c r="NSU60" s="4"/>
      <c r="NSV60" s="4"/>
      <c r="NSW60" s="17"/>
      <c r="NSX60" s="15"/>
      <c r="NSY60" s="2"/>
      <c r="NTH60" s="4"/>
      <c r="NTI60" s="4"/>
      <c r="NTJ60" s="4"/>
      <c r="NTK60" s="17"/>
      <c r="NTL60" s="15"/>
      <c r="NTM60" s="2"/>
      <c r="NTV60" s="4"/>
      <c r="NTW60" s="4"/>
      <c r="NTX60" s="4"/>
      <c r="NTY60" s="17"/>
      <c r="NTZ60" s="15"/>
      <c r="NUA60" s="2"/>
      <c r="NUJ60" s="4"/>
      <c r="NUK60" s="4"/>
      <c r="NUL60" s="4"/>
      <c r="NUM60" s="17"/>
      <c r="NUN60" s="15"/>
      <c r="NUO60" s="2"/>
      <c r="NUX60" s="4"/>
      <c r="NUY60" s="4"/>
      <c r="NUZ60" s="4"/>
      <c r="NVA60" s="17"/>
      <c r="NVB60" s="15"/>
      <c r="NVC60" s="2"/>
      <c r="NVL60" s="4"/>
      <c r="NVM60" s="4"/>
      <c r="NVN60" s="4"/>
      <c r="NVO60" s="17"/>
      <c r="NVP60" s="15"/>
      <c r="NVQ60" s="2"/>
      <c r="NVZ60" s="4"/>
      <c r="NWA60" s="4"/>
      <c r="NWB60" s="4"/>
      <c r="NWC60" s="17"/>
      <c r="NWD60" s="15"/>
      <c r="NWE60" s="2"/>
      <c r="NWN60" s="4"/>
      <c r="NWO60" s="4"/>
      <c r="NWP60" s="4"/>
      <c r="NWQ60" s="17"/>
      <c r="NWR60" s="15"/>
      <c r="NWS60" s="2"/>
      <c r="NXB60" s="4"/>
      <c r="NXC60" s="4"/>
      <c r="NXD60" s="4"/>
      <c r="NXE60" s="17"/>
      <c r="NXF60" s="15"/>
      <c r="NXG60" s="2"/>
      <c r="NXP60" s="4"/>
      <c r="NXQ60" s="4"/>
      <c r="NXR60" s="4"/>
      <c r="NXS60" s="17"/>
      <c r="NXT60" s="15"/>
      <c r="NXU60" s="2"/>
      <c r="NYD60" s="4"/>
      <c r="NYE60" s="4"/>
      <c r="NYF60" s="4"/>
      <c r="NYG60" s="17"/>
      <c r="NYH60" s="15"/>
      <c r="NYI60" s="2"/>
      <c r="NYR60" s="4"/>
      <c r="NYS60" s="4"/>
      <c r="NYT60" s="4"/>
      <c r="NYU60" s="17"/>
      <c r="NYV60" s="15"/>
      <c r="NYW60" s="2"/>
      <c r="NZF60" s="4"/>
      <c r="NZG60" s="4"/>
      <c r="NZH60" s="4"/>
      <c r="NZI60" s="17"/>
      <c r="NZJ60" s="15"/>
      <c r="NZK60" s="2"/>
      <c r="NZT60" s="4"/>
      <c r="NZU60" s="4"/>
      <c r="NZV60" s="4"/>
      <c r="NZW60" s="17"/>
      <c r="NZX60" s="15"/>
      <c r="NZY60" s="2"/>
      <c r="OAH60" s="4"/>
      <c r="OAI60" s="4"/>
      <c r="OAJ60" s="4"/>
      <c r="OAK60" s="17"/>
      <c r="OAL60" s="15"/>
      <c r="OAM60" s="2"/>
      <c r="OAV60" s="4"/>
      <c r="OAW60" s="4"/>
      <c r="OAX60" s="4"/>
      <c r="OAY60" s="17"/>
      <c r="OAZ60" s="15"/>
      <c r="OBA60" s="2"/>
      <c r="OBJ60" s="4"/>
      <c r="OBK60" s="4"/>
      <c r="OBL60" s="4"/>
      <c r="OBM60" s="17"/>
      <c r="OBN60" s="15"/>
      <c r="OBO60" s="2"/>
      <c r="OBX60" s="4"/>
      <c r="OBY60" s="4"/>
      <c r="OBZ60" s="4"/>
      <c r="OCA60" s="17"/>
      <c r="OCB60" s="15"/>
      <c r="OCC60" s="2"/>
      <c r="OCL60" s="4"/>
      <c r="OCM60" s="4"/>
      <c r="OCN60" s="4"/>
      <c r="OCO60" s="17"/>
      <c r="OCP60" s="15"/>
      <c r="OCQ60" s="2"/>
      <c r="OCZ60" s="4"/>
      <c r="ODA60" s="4"/>
      <c r="ODB60" s="4"/>
      <c r="ODC60" s="17"/>
      <c r="ODD60" s="15"/>
      <c r="ODE60" s="2"/>
      <c r="ODN60" s="4"/>
      <c r="ODO60" s="4"/>
      <c r="ODP60" s="4"/>
      <c r="ODQ60" s="17"/>
      <c r="ODR60" s="15"/>
      <c r="ODS60" s="2"/>
      <c r="OEB60" s="4"/>
      <c r="OEC60" s="4"/>
      <c r="OED60" s="4"/>
      <c r="OEE60" s="17"/>
      <c r="OEF60" s="15"/>
      <c r="OEG60" s="2"/>
      <c r="OEP60" s="4"/>
      <c r="OEQ60" s="4"/>
      <c r="OER60" s="4"/>
      <c r="OES60" s="17"/>
      <c r="OET60" s="15"/>
      <c r="OEU60" s="2"/>
      <c r="OFD60" s="4"/>
      <c r="OFE60" s="4"/>
      <c r="OFF60" s="4"/>
      <c r="OFG60" s="17"/>
      <c r="OFH60" s="15"/>
      <c r="OFI60" s="2"/>
      <c r="OFR60" s="4"/>
      <c r="OFS60" s="4"/>
      <c r="OFT60" s="4"/>
      <c r="OFU60" s="17"/>
      <c r="OFV60" s="15"/>
      <c r="OFW60" s="2"/>
      <c r="OGF60" s="4"/>
      <c r="OGG60" s="4"/>
      <c r="OGH60" s="4"/>
      <c r="OGI60" s="17"/>
      <c r="OGJ60" s="15"/>
      <c r="OGK60" s="2"/>
      <c r="OGT60" s="4"/>
      <c r="OGU60" s="4"/>
      <c r="OGV60" s="4"/>
      <c r="OGW60" s="17"/>
      <c r="OGX60" s="15"/>
      <c r="OGY60" s="2"/>
      <c r="OHH60" s="4"/>
      <c r="OHI60" s="4"/>
      <c r="OHJ60" s="4"/>
      <c r="OHK60" s="17"/>
      <c r="OHL60" s="15"/>
      <c r="OHM60" s="2"/>
      <c r="OHV60" s="4"/>
      <c r="OHW60" s="4"/>
      <c r="OHX60" s="4"/>
      <c r="OHY60" s="17"/>
      <c r="OHZ60" s="15"/>
      <c r="OIA60" s="2"/>
      <c r="OIJ60" s="4"/>
      <c r="OIK60" s="4"/>
      <c r="OIL60" s="4"/>
      <c r="OIM60" s="17"/>
      <c r="OIN60" s="15"/>
      <c r="OIO60" s="2"/>
      <c r="OIX60" s="4"/>
      <c r="OIY60" s="4"/>
      <c r="OIZ60" s="4"/>
      <c r="OJA60" s="17"/>
      <c r="OJB60" s="15"/>
      <c r="OJC60" s="2"/>
      <c r="OJL60" s="4"/>
      <c r="OJM60" s="4"/>
      <c r="OJN60" s="4"/>
      <c r="OJO60" s="17"/>
      <c r="OJP60" s="15"/>
      <c r="OJQ60" s="2"/>
      <c r="OJZ60" s="4"/>
      <c r="OKA60" s="4"/>
      <c r="OKB60" s="4"/>
      <c r="OKC60" s="17"/>
      <c r="OKD60" s="15"/>
      <c r="OKE60" s="2"/>
      <c r="OKN60" s="4"/>
      <c r="OKO60" s="4"/>
      <c r="OKP60" s="4"/>
      <c r="OKQ60" s="17"/>
      <c r="OKR60" s="15"/>
      <c r="OKS60" s="2"/>
      <c r="OLB60" s="4"/>
      <c r="OLC60" s="4"/>
      <c r="OLD60" s="4"/>
      <c r="OLE60" s="17"/>
      <c r="OLF60" s="15"/>
      <c r="OLG60" s="2"/>
      <c r="OLP60" s="4"/>
      <c r="OLQ60" s="4"/>
      <c r="OLR60" s="4"/>
      <c r="OLS60" s="17"/>
      <c r="OLT60" s="15"/>
      <c r="OLU60" s="2"/>
      <c r="OMD60" s="4"/>
      <c r="OME60" s="4"/>
      <c r="OMF60" s="4"/>
      <c r="OMG60" s="17"/>
      <c r="OMH60" s="15"/>
      <c r="OMI60" s="2"/>
      <c r="OMR60" s="4"/>
      <c r="OMS60" s="4"/>
      <c r="OMT60" s="4"/>
      <c r="OMU60" s="17"/>
      <c r="OMV60" s="15"/>
      <c r="OMW60" s="2"/>
      <c r="ONF60" s="4"/>
      <c r="ONG60" s="4"/>
      <c r="ONH60" s="4"/>
      <c r="ONI60" s="17"/>
      <c r="ONJ60" s="15"/>
      <c r="ONK60" s="2"/>
      <c r="ONT60" s="4"/>
      <c r="ONU60" s="4"/>
      <c r="ONV60" s="4"/>
      <c r="ONW60" s="17"/>
      <c r="ONX60" s="15"/>
      <c r="ONY60" s="2"/>
      <c r="OOH60" s="4"/>
      <c r="OOI60" s="4"/>
      <c r="OOJ60" s="4"/>
      <c r="OOK60" s="17"/>
      <c r="OOL60" s="15"/>
      <c r="OOM60" s="2"/>
      <c r="OOV60" s="4"/>
      <c r="OOW60" s="4"/>
      <c r="OOX60" s="4"/>
      <c r="OOY60" s="17"/>
      <c r="OOZ60" s="15"/>
      <c r="OPA60" s="2"/>
      <c r="OPJ60" s="4"/>
      <c r="OPK60" s="4"/>
      <c r="OPL60" s="4"/>
      <c r="OPM60" s="17"/>
      <c r="OPN60" s="15"/>
      <c r="OPO60" s="2"/>
      <c r="OPX60" s="4"/>
      <c r="OPY60" s="4"/>
      <c r="OPZ60" s="4"/>
      <c r="OQA60" s="17"/>
      <c r="OQB60" s="15"/>
      <c r="OQC60" s="2"/>
      <c r="OQL60" s="4"/>
      <c r="OQM60" s="4"/>
      <c r="OQN60" s="4"/>
      <c r="OQO60" s="17"/>
      <c r="OQP60" s="15"/>
      <c r="OQQ60" s="2"/>
      <c r="OQZ60" s="4"/>
      <c r="ORA60" s="4"/>
      <c r="ORB60" s="4"/>
      <c r="ORC60" s="17"/>
      <c r="ORD60" s="15"/>
      <c r="ORE60" s="2"/>
      <c r="ORN60" s="4"/>
      <c r="ORO60" s="4"/>
      <c r="ORP60" s="4"/>
      <c r="ORQ60" s="17"/>
      <c r="ORR60" s="15"/>
      <c r="ORS60" s="2"/>
      <c r="OSB60" s="4"/>
      <c r="OSC60" s="4"/>
      <c r="OSD60" s="4"/>
      <c r="OSE60" s="17"/>
      <c r="OSF60" s="15"/>
      <c r="OSG60" s="2"/>
      <c r="OSP60" s="4"/>
      <c r="OSQ60" s="4"/>
      <c r="OSR60" s="4"/>
      <c r="OSS60" s="17"/>
      <c r="OST60" s="15"/>
      <c r="OSU60" s="2"/>
      <c r="OTD60" s="4"/>
      <c r="OTE60" s="4"/>
      <c r="OTF60" s="4"/>
      <c r="OTG60" s="17"/>
      <c r="OTH60" s="15"/>
      <c r="OTI60" s="2"/>
      <c r="OTR60" s="4"/>
      <c r="OTS60" s="4"/>
      <c r="OTT60" s="4"/>
      <c r="OTU60" s="17"/>
      <c r="OTV60" s="15"/>
      <c r="OTW60" s="2"/>
      <c r="OUF60" s="4"/>
      <c r="OUG60" s="4"/>
      <c r="OUH60" s="4"/>
      <c r="OUI60" s="17"/>
      <c r="OUJ60" s="15"/>
      <c r="OUK60" s="2"/>
      <c r="OUT60" s="4"/>
      <c r="OUU60" s="4"/>
      <c r="OUV60" s="4"/>
      <c r="OUW60" s="17"/>
      <c r="OUX60" s="15"/>
      <c r="OUY60" s="2"/>
      <c r="OVH60" s="4"/>
      <c r="OVI60" s="4"/>
      <c r="OVJ60" s="4"/>
      <c r="OVK60" s="17"/>
      <c r="OVL60" s="15"/>
      <c r="OVM60" s="2"/>
      <c r="OVV60" s="4"/>
      <c r="OVW60" s="4"/>
      <c r="OVX60" s="4"/>
      <c r="OVY60" s="17"/>
      <c r="OVZ60" s="15"/>
      <c r="OWA60" s="2"/>
      <c r="OWJ60" s="4"/>
      <c r="OWK60" s="4"/>
      <c r="OWL60" s="4"/>
      <c r="OWM60" s="17"/>
      <c r="OWN60" s="15"/>
      <c r="OWO60" s="2"/>
      <c r="OWX60" s="4"/>
      <c r="OWY60" s="4"/>
      <c r="OWZ60" s="4"/>
      <c r="OXA60" s="17"/>
      <c r="OXB60" s="15"/>
      <c r="OXC60" s="2"/>
      <c r="OXL60" s="4"/>
      <c r="OXM60" s="4"/>
      <c r="OXN60" s="4"/>
      <c r="OXO60" s="17"/>
      <c r="OXP60" s="15"/>
      <c r="OXQ60" s="2"/>
      <c r="OXZ60" s="4"/>
      <c r="OYA60" s="4"/>
      <c r="OYB60" s="4"/>
      <c r="OYC60" s="17"/>
      <c r="OYD60" s="15"/>
      <c r="OYE60" s="2"/>
      <c r="OYN60" s="4"/>
      <c r="OYO60" s="4"/>
      <c r="OYP60" s="4"/>
      <c r="OYQ60" s="17"/>
      <c r="OYR60" s="15"/>
      <c r="OYS60" s="2"/>
      <c r="OZB60" s="4"/>
      <c r="OZC60" s="4"/>
      <c r="OZD60" s="4"/>
      <c r="OZE60" s="17"/>
      <c r="OZF60" s="15"/>
      <c r="OZG60" s="2"/>
      <c r="OZP60" s="4"/>
      <c r="OZQ60" s="4"/>
      <c r="OZR60" s="4"/>
      <c r="OZS60" s="17"/>
      <c r="OZT60" s="15"/>
      <c r="OZU60" s="2"/>
      <c r="PAD60" s="4"/>
      <c r="PAE60" s="4"/>
      <c r="PAF60" s="4"/>
      <c r="PAG60" s="17"/>
      <c r="PAH60" s="15"/>
      <c r="PAI60" s="2"/>
      <c r="PAR60" s="4"/>
      <c r="PAS60" s="4"/>
      <c r="PAT60" s="4"/>
      <c r="PAU60" s="17"/>
      <c r="PAV60" s="15"/>
      <c r="PAW60" s="2"/>
      <c r="PBF60" s="4"/>
      <c r="PBG60" s="4"/>
      <c r="PBH60" s="4"/>
      <c r="PBI60" s="17"/>
      <c r="PBJ60" s="15"/>
      <c r="PBK60" s="2"/>
      <c r="PBT60" s="4"/>
      <c r="PBU60" s="4"/>
      <c r="PBV60" s="4"/>
      <c r="PBW60" s="17"/>
      <c r="PBX60" s="15"/>
      <c r="PBY60" s="2"/>
      <c r="PCH60" s="4"/>
      <c r="PCI60" s="4"/>
      <c r="PCJ60" s="4"/>
      <c r="PCK60" s="17"/>
      <c r="PCL60" s="15"/>
      <c r="PCM60" s="2"/>
      <c r="PCV60" s="4"/>
      <c r="PCW60" s="4"/>
      <c r="PCX60" s="4"/>
      <c r="PCY60" s="17"/>
      <c r="PCZ60" s="15"/>
      <c r="PDA60" s="2"/>
      <c r="PDJ60" s="4"/>
      <c r="PDK60" s="4"/>
      <c r="PDL60" s="4"/>
      <c r="PDM60" s="17"/>
      <c r="PDN60" s="15"/>
      <c r="PDO60" s="2"/>
      <c r="PDX60" s="4"/>
      <c r="PDY60" s="4"/>
      <c r="PDZ60" s="4"/>
      <c r="PEA60" s="17"/>
      <c r="PEB60" s="15"/>
      <c r="PEC60" s="2"/>
      <c r="PEL60" s="4"/>
      <c r="PEM60" s="4"/>
      <c r="PEN60" s="4"/>
      <c r="PEO60" s="17"/>
      <c r="PEP60" s="15"/>
      <c r="PEQ60" s="2"/>
      <c r="PEZ60" s="4"/>
      <c r="PFA60" s="4"/>
      <c r="PFB60" s="4"/>
      <c r="PFC60" s="17"/>
      <c r="PFD60" s="15"/>
      <c r="PFE60" s="2"/>
      <c r="PFN60" s="4"/>
      <c r="PFO60" s="4"/>
      <c r="PFP60" s="4"/>
      <c r="PFQ60" s="17"/>
      <c r="PFR60" s="15"/>
      <c r="PFS60" s="2"/>
      <c r="PGB60" s="4"/>
      <c r="PGC60" s="4"/>
      <c r="PGD60" s="4"/>
      <c r="PGE60" s="17"/>
      <c r="PGF60" s="15"/>
      <c r="PGG60" s="2"/>
      <c r="PGP60" s="4"/>
      <c r="PGQ60" s="4"/>
      <c r="PGR60" s="4"/>
      <c r="PGS60" s="17"/>
      <c r="PGT60" s="15"/>
      <c r="PGU60" s="2"/>
      <c r="PHD60" s="4"/>
      <c r="PHE60" s="4"/>
      <c r="PHF60" s="4"/>
      <c r="PHG60" s="17"/>
      <c r="PHH60" s="15"/>
      <c r="PHI60" s="2"/>
      <c r="PHR60" s="4"/>
      <c r="PHS60" s="4"/>
      <c r="PHT60" s="4"/>
      <c r="PHU60" s="17"/>
      <c r="PHV60" s="15"/>
      <c r="PHW60" s="2"/>
      <c r="PIF60" s="4"/>
      <c r="PIG60" s="4"/>
      <c r="PIH60" s="4"/>
      <c r="PII60" s="17"/>
      <c r="PIJ60" s="15"/>
      <c r="PIK60" s="2"/>
      <c r="PIT60" s="4"/>
      <c r="PIU60" s="4"/>
      <c r="PIV60" s="4"/>
      <c r="PIW60" s="17"/>
      <c r="PIX60" s="15"/>
      <c r="PIY60" s="2"/>
      <c r="PJH60" s="4"/>
      <c r="PJI60" s="4"/>
      <c r="PJJ60" s="4"/>
      <c r="PJK60" s="17"/>
      <c r="PJL60" s="15"/>
      <c r="PJM60" s="2"/>
      <c r="PJV60" s="4"/>
      <c r="PJW60" s="4"/>
      <c r="PJX60" s="4"/>
      <c r="PJY60" s="17"/>
      <c r="PJZ60" s="15"/>
      <c r="PKA60" s="2"/>
      <c r="PKJ60" s="4"/>
      <c r="PKK60" s="4"/>
      <c r="PKL60" s="4"/>
      <c r="PKM60" s="17"/>
      <c r="PKN60" s="15"/>
      <c r="PKO60" s="2"/>
      <c r="PKX60" s="4"/>
      <c r="PKY60" s="4"/>
      <c r="PKZ60" s="4"/>
      <c r="PLA60" s="17"/>
      <c r="PLB60" s="15"/>
      <c r="PLC60" s="2"/>
      <c r="PLL60" s="4"/>
      <c r="PLM60" s="4"/>
      <c r="PLN60" s="4"/>
      <c r="PLO60" s="17"/>
      <c r="PLP60" s="15"/>
      <c r="PLQ60" s="2"/>
      <c r="PLZ60" s="4"/>
      <c r="PMA60" s="4"/>
      <c r="PMB60" s="4"/>
      <c r="PMC60" s="17"/>
      <c r="PMD60" s="15"/>
      <c r="PME60" s="2"/>
      <c r="PMN60" s="4"/>
      <c r="PMO60" s="4"/>
      <c r="PMP60" s="4"/>
      <c r="PMQ60" s="17"/>
      <c r="PMR60" s="15"/>
      <c r="PMS60" s="2"/>
      <c r="PNB60" s="4"/>
      <c r="PNC60" s="4"/>
      <c r="PND60" s="4"/>
      <c r="PNE60" s="17"/>
      <c r="PNF60" s="15"/>
      <c r="PNG60" s="2"/>
      <c r="PNP60" s="4"/>
      <c r="PNQ60" s="4"/>
      <c r="PNR60" s="4"/>
      <c r="PNS60" s="17"/>
      <c r="PNT60" s="15"/>
      <c r="PNU60" s="2"/>
      <c r="POD60" s="4"/>
      <c r="POE60" s="4"/>
      <c r="POF60" s="4"/>
      <c r="POG60" s="17"/>
      <c r="POH60" s="15"/>
      <c r="POI60" s="2"/>
      <c r="POR60" s="4"/>
      <c r="POS60" s="4"/>
      <c r="POT60" s="4"/>
      <c r="POU60" s="17"/>
      <c r="POV60" s="15"/>
      <c r="POW60" s="2"/>
      <c r="PPF60" s="4"/>
      <c r="PPG60" s="4"/>
      <c r="PPH60" s="4"/>
      <c r="PPI60" s="17"/>
      <c r="PPJ60" s="15"/>
      <c r="PPK60" s="2"/>
      <c r="PPT60" s="4"/>
      <c r="PPU60" s="4"/>
      <c r="PPV60" s="4"/>
      <c r="PPW60" s="17"/>
      <c r="PPX60" s="15"/>
      <c r="PPY60" s="2"/>
      <c r="PQH60" s="4"/>
      <c r="PQI60" s="4"/>
      <c r="PQJ60" s="4"/>
      <c r="PQK60" s="17"/>
      <c r="PQL60" s="15"/>
      <c r="PQM60" s="2"/>
      <c r="PQV60" s="4"/>
      <c r="PQW60" s="4"/>
      <c r="PQX60" s="4"/>
      <c r="PQY60" s="17"/>
      <c r="PQZ60" s="15"/>
      <c r="PRA60" s="2"/>
      <c r="PRJ60" s="4"/>
      <c r="PRK60" s="4"/>
      <c r="PRL60" s="4"/>
      <c r="PRM60" s="17"/>
      <c r="PRN60" s="15"/>
      <c r="PRO60" s="2"/>
      <c r="PRX60" s="4"/>
      <c r="PRY60" s="4"/>
      <c r="PRZ60" s="4"/>
      <c r="PSA60" s="17"/>
      <c r="PSB60" s="15"/>
      <c r="PSC60" s="2"/>
      <c r="PSL60" s="4"/>
      <c r="PSM60" s="4"/>
      <c r="PSN60" s="4"/>
      <c r="PSO60" s="17"/>
      <c r="PSP60" s="15"/>
      <c r="PSQ60" s="2"/>
      <c r="PSZ60" s="4"/>
      <c r="PTA60" s="4"/>
      <c r="PTB60" s="4"/>
      <c r="PTC60" s="17"/>
      <c r="PTD60" s="15"/>
      <c r="PTE60" s="2"/>
      <c r="PTN60" s="4"/>
      <c r="PTO60" s="4"/>
      <c r="PTP60" s="4"/>
      <c r="PTQ60" s="17"/>
      <c r="PTR60" s="15"/>
      <c r="PTS60" s="2"/>
      <c r="PUB60" s="4"/>
      <c r="PUC60" s="4"/>
      <c r="PUD60" s="4"/>
      <c r="PUE60" s="17"/>
      <c r="PUF60" s="15"/>
      <c r="PUG60" s="2"/>
      <c r="PUP60" s="4"/>
      <c r="PUQ60" s="4"/>
      <c r="PUR60" s="4"/>
      <c r="PUS60" s="17"/>
      <c r="PUT60" s="15"/>
      <c r="PUU60" s="2"/>
      <c r="PVD60" s="4"/>
      <c r="PVE60" s="4"/>
      <c r="PVF60" s="4"/>
      <c r="PVG60" s="17"/>
      <c r="PVH60" s="15"/>
      <c r="PVI60" s="2"/>
      <c r="PVR60" s="4"/>
      <c r="PVS60" s="4"/>
      <c r="PVT60" s="4"/>
      <c r="PVU60" s="17"/>
      <c r="PVV60" s="15"/>
      <c r="PVW60" s="2"/>
      <c r="PWF60" s="4"/>
      <c r="PWG60" s="4"/>
      <c r="PWH60" s="4"/>
      <c r="PWI60" s="17"/>
      <c r="PWJ60" s="15"/>
      <c r="PWK60" s="2"/>
      <c r="PWT60" s="4"/>
      <c r="PWU60" s="4"/>
      <c r="PWV60" s="4"/>
      <c r="PWW60" s="17"/>
      <c r="PWX60" s="15"/>
      <c r="PWY60" s="2"/>
      <c r="PXH60" s="4"/>
      <c r="PXI60" s="4"/>
      <c r="PXJ60" s="4"/>
      <c r="PXK60" s="17"/>
      <c r="PXL60" s="15"/>
      <c r="PXM60" s="2"/>
      <c r="PXV60" s="4"/>
      <c r="PXW60" s="4"/>
      <c r="PXX60" s="4"/>
      <c r="PXY60" s="17"/>
      <c r="PXZ60" s="15"/>
      <c r="PYA60" s="2"/>
      <c r="PYJ60" s="4"/>
      <c r="PYK60" s="4"/>
      <c r="PYL60" s="4"/>
      <c r="PYM60" s="17"/>
      <c r="PYN60" s="15"/>
      <c r="PYO60" s="2"/>
      <c r="PYX60" s="4"/>
      <c r="PYY60" s="4"/>
      <c r="PYZ60" s="4"/>
      <c r="PZA60" s="17"/>
      <c r="PZB60" s="15"/>
      <c r="PZC60" s="2"/>
      <c r="PZL60" s="4"/>
      <c r="PZM60" s="4"/>
      <c r="PZN60" s="4"/>
      <c r="PZO60" s="17"/>
      <c r="PZP60" s="15"/>
      <c r="PZQ60" s="2"/>
      <c r="PZZ60" s="4"/>
      <c r="QAA60" s="4"/>
      <c r="QAB60" s="4"/>
      <c r="QAC60" s="17"/>
      <c r="QAD60" s="15"/>
      <c r="QAE60" s="2"/>
      <c r="QAN60" s="4"/>
      <c r="QAO60" s="4"/>
      <c r="QAP60" s="4"/>
      <c r="QAQ60" s="17"/>
      <c r="QAR60" s="15"/>
      <c r="QAS60" s="2"/>
      <c r="QBB60" s="4"/>
      <c r="QBC60" s="4"/>
      <c r="QBD60" s="4"/>
      <c r="QBE60" s="17"/>
      <c r="QBF60" s="15"/>
      <c r="QBG60" s="2"/>
      <c r="QBP60" s="4"/>
      <c r="QBQ60" s="4"/>
      <c r="QBR60" s="4"/>
      <c r="QBS60" s="17"/>
      <c r="QBT60" s="15"/>
      <c r="QBU60" s="2"/>
      <c r="QCD60" s="4"/>
      <c r="QCE60" s="4"/>
      <c r="QCF60" s="4"/>
      <c r="QCG60" s="17"/>
      <c r="QCH60" s="15"/>
      <c r="QCI60" s="2"/>
      <c r="QCR60" s="4"/>
      <c r="QCS60" s="4"/>
      <c r="QCT60" s="4"/>
      <c r="QCU60" s="17"/>
      <c r="QCV60" s="15"/>
      <c r="QCW60" s="2"/>
      <c r="QDF60" s="4"/>
      <c r="QDG60" s="4"/>
      <c r="QDH60" s="4"/>
      <c r="QDI60" s="17"/>
      <c r="QDJ60" s="15"/>
      <c r="QDK60" s="2"/>
      <c r="QDT60" s="4"/>
      <c r="QDU60" s="4"/>
      <c r="QDV60" s="4"/>
      <c r="QDW60" s="17"/>
      <c r="QDX60" s="15"/>
      <c r="QDY60" s="2"/>
      <c r="QEH60" s="4"/>
      <c r="QEI60" s="4"/>
      <c r="QEJ60" s="4"/>
      <c r="QEK60" s="17"/>
      <c r="QEL60" s="15"/>
      <c r="QEM60" s="2"/>
      <c r="QEV60" s="4"/>
      <c r="QEW60" s="4"/>
      <c r="QEX60" s="4"/>
      <c r="QEY60" s="17"/>
      <c r="QEZ60" s="15"/>
      <c r="QFA60" s="2"/>
      <c r="QFJ60" s="4"/>
      <c r="QFK60" s="4"/>
      <c r="QFL60" s="4"/>
      <c r="QFM60" s="17"/>
      <c r="QFN60" s="15"/>
      <c r="QFO60" s="2"/>
      <c r="QFX60" s="4"/>
      <c r="QFY60" s="4"/>
      <c r="QFZ60" s="4"/>
      <c r="QGA60" s="17"/>
      <c r="QGB60" s="15"/>
      <c r="QGC60" s="2"/>
      <c r="QGL60" s="4"/>
      <c r="QGM60" s="4"/>
      <c r="QGN60" s="4"/>
      <c r="QGO60" s="17"/>
      <c r="QGP60" s="15"/>
      <c r="QGQ60" s="2"/>
      <c r="QGZ60" s="4"/>
      <c r="QHA60" s="4"/>
      <c r="QHB60" s="4"/>
      <c r="QHC60" s="17"/>
      <c r="QHD60" s="15"/>
      <c r="QHE60" s="2"/>
      <c r="QHN60" s="4"/>
      <c r="QHO60" s="4"/>
      <c r="QHP60" s="4"/>
      <c r="QHQ60" s="17"/>
      <c r="QHR60" s="15"/>
      <c r="QHS60" s="2"/>
      <c r="QIB60" s="4"/>
      <c r="QIC60" s="4"/>
      <c r="QID60" s="4"/>
      <c r="QIE60" s="17"/>
      <c r="QIF60" s="15"/>
      <c r="QIG60" s="2"/>
      <c r="QIP60" s="4"/>
      <c r="QIQ60" s="4"/>
      <c r="QIR60" s="4"/>
      <c r="QIS60" s="17"/>
      <c r="QIT60" s="15"/>
      <c r="QIU60" s="2"/>
      <c r="QJD60" s="4"/>
      <c r="QJE60" s="4"/>
      <c r="QJF60" s="4"/>
      <c r="QJG60" s="17"/>
      <c r="QJH60" s="15"/>
      <c r="QJI60" s="2"/>
      <c r="QJR60" s="4"/>
      <c r="QJS60" s="4"/>
      <c r="QJT60" s="4"/>
      <c r="QJU60" s="17"/>
      <c r="QJV60" s="15"/>
      <c r="QJW60" s="2"/>
      <c r="QKF60" s="4"/>
      <c r="QKG60" s="4"/>
      <c r="QKH60" s="4"/>
      <c r="QKI60" s="17"/>
      <c r="QKJ60" s="15"/>
      <c r="QKK60" s="2"/>
      <c r="QKT60" s="4"/>
      <c r="QKU60" s="4"/>
      <c r="QKV60" s="4"/>
      <c r="QKW60" s="17"/>
      <c r="QKX60" s="15"/>
      <c r="QKY60" s="2"/>
      <c r="QLH60" s="4"/>
      <c r="QLI60" s="4"/>
      <c r="QLJ60" s="4"/>
      <c r="QLK60" s="17"/>
      <c r="QLL60" s="15"/>
      <c r="QLM60" s="2"/>
      <c r="QLV60" s="4"/>
      <c r="QLW60" s="4"/>
      <c r="QLX60" s="4"/>
      <c r="QLY60" s="17"/>
      <c r="QLZ60" s="15"/>
      <c r="QMA60" s="2"/>
      <c r="QMJ60" s="4"/>
      <c r="QMK60" s="4"/>
      <c r="QML60" s="4"/>
      <c r="QMM60" s="17"/>
      <c r="QMN60" s="15"/>
      <c r="QMO60" s="2"/>
      <c r="QMX60" s="4"/>
      <c r="QMY60" s="4"/>
      <c r="QMZ60" s="4"/>
      <c r="QNA60" s="17"/>
      <c r="QNB60" s="15"/>
      <c r="QNC60" s="2"/>
      <c r="QNL60" s="4"/>
      <c r="QNM60" s="4"/>
      <c r="QNN60" s="4"/>
      <c r="QNO60" s="17"/>
      <c r="QNP60" s="15"/>
      <c r="QNQ60" s="2"/>
      <c r="QNZ60" s="4"/>
      <c r="QOA60" s="4"/>
      <c r="QOB60" s="4"/>
      <c r="QOC60" s="17"/>
      <c r="QOD60" s="15"/>
      <c r="QOE60" s="2"/>
      <c r="QON60" s="4"/>
      <c r="QOO60" s="4"/>
      <c r="QOP60" s="4"/>
      <c r="QOQ60" s="17"/>
      <c r="QOR60" s="15"/>
      <c r="QOS60" s="2"/>
      <c r="QPB60" s="4"/>
      <c r="QPC60" s="4"/>
      <c r="QPD60" s="4"/>
      <c r="QPE60" s="17"/>
      <c r="QPF60" s="15"/>
      <c r="QPG60" s="2"/>
      <c r="QPP60" s="4"/>
      <c r="QPQ60" s="4"/>
      <c r="QPR60" s="4"/>
      <c r="QPS60" s="17"/>
      <c r="QPT60" s="15"/>
      <c r="QPU60" s="2"/>
      <c r="QQD60" s="4"/>
      <c r="QQE60" s="4"/>
      <c r="QQF60" s="4"/>
      <c r="QQG60" s="17"/>
      <c r="QQH60" s="15"/>
      <c r="QQI60" s="2"/>
      <c r="QQR60" s="4"/>
      <c r="QQS60" s="4"/>
      <c r="QQT60" s="4"/>
      <c r="QQU60" s="17"/>
      <c r="QQV60" s="15"/>
      <c r="QQW60" s="2"/>
      <c r="QRF60" s="4"/>
      <c r="QRG60" s="4"/>
      <c r="QRH60" s="4"/>
      <c r="QRI60" s="17"/>
      <c r="QRJ60" s="15"/>
      <c r="QRK60" s="2"/>
      <c r="QRT60" s="4"/>
      <c r="QRU60" s="4"/>
      <c r="QRV60" s="4"/>
      <c r="QRW60" s="17"/>
      <c r="QRX60" s="15"/>
      <c r="QRY60" s="2"/>
      <c r="QSH60" s="4"/>
      <c r="QSI60" s="4"/>
      <c r="QSJ60" s="4"/>
      <c r="QSK60" s="17"/>
      <c r="QSL60" s="15"/>
      <c r="QSM60" s="2"/>
      <c r="QSV60" s="4"/>
      <c r="QSW60" s="4"/>
      <c r="QSX60" s="4"/>
      <c r="QSY60" s="17"/>
      <c r="QSZ60" s="15"/>
      <c r="QTA60" s="2"/>
      <c r="QTJ60" s="4"/>
      <c r="QTK60" s="4"/>
      <c r="QTL60" s="4"/>
      <c r="QTM60" s="17"/>
      <c r="QTN60" s="15"/>
      <c r="QTO60" s="2"/>
      <c r="QTX60" s="4"/>
      <c r="QTY60" s="4"/>
      <c r="QTZ60" s="4"/>
      <c r="QUA60" s="17"/>
      <c r="QUB60" s="15"/>
      <c r="QUC60" s="2"/>
      <c r="QUL60" s="4"/>
      <c r="QUM60" s="4"/>
      <c r="QUN60" s="4"/>
      <c r="QUO60" s="17"/>
      <c r="QUP60" s="15"/>
      <c r="QUQ60" s="2"/>
      <c r="QUZ60" s="4"/>
      <c r="QVA60" s="4"/>
      <c r="QVB60" s="4"/>
      <c r="QVC60" s="17"/>
      <c r="QVD60" s="15"/>
      <c r="QVE60" s="2"/>
      <c r="QVN60" s="4"/>
      <c r="QVO60" s="4"/>
      <c r="QVP60" s="4"/>
      <c r="QVQ60" s="17"/>
      <c r="QVR60" s="15"/>
      <c r="QVS60" s="2"/>
      <c r="QWB60" s="4"/>
      <c r="QWC60" s="4"/>
      <c r="QWD60" s="4"/>
      <c r="QWE60" s="17"/>
      <c r="QWF60" s="15"/>
      <c r="QWG60" s="2"/>
      <c r="QWP60" s="4"/>
      <c r="QWQ60" s="4"/>
      <c r="QWR60" s="4"/>
      <c r="QWS60" s="17"/>
      <c r="QWT60" s="15"/>
      <c r="QWU60" s="2"/>
      <c r="QXD60" s="4"/>
      <c r="QXE60" s="4"/>
      <c r="QXF60" s="4"/>
      <c r="QXG60" s="17"/>
      <c r="QXH60" s="15"/>
      <c r="QXI60" s="2"/>
      <c r="QXR60" s="4"/>
      <c r="QXS60" s="4"/>
      <c r="QXT60" s="4"/>
      <c r="QXU60" s="17"/>
      <c r="QXV60" s="15"/>
      <c r="QXW60" s="2"/>
      <c r="QYF60" s="4"/>
      <c r="QYG60" s="4"/>
      <c r="QYH60" s="4"/>
      <c r="QYI60" s="17"/>
      <c r="QYJ60" s="15"/>
      <c r="QYK60" s="2"/>
      <c r="QYT60" s="4"/>
      <c r="QYU60" s="4"/>
      <c r="QYV60" s="4"/>
      <c r="QYW60" s="17"/>
      <c r="QYX60" s="15"/>
      <c r="QYY60" s="2"/>
      <c r="QZH60" s="4"/>
      <c r="QZI60" s="4"/>
      <c r="QZJ60" s="4"/>
      <c r="QZK60" s="17"/>
      <c r="QZL60" s="15"/>
      <c r="QZM60" s="2"/>
      <c r="QZV60" s="4"/>
      <c r="QZW60" s="4"/>
      <c r="QZX60" s="4"/>
      <c r="QZY60" s="17"/>
      <c r="QZZ60" s="15"/>
      <c r="RAA60" s="2"/>
      <c r="RAJ60" s="4"/>
      <c r="RAK60" s="4"/>
      <c r="RAL60" s="4"/>
      <c r="RAM60" s="17"/>
      <c r="RAN60" s="15"/>
      <c r="RAO60" s="2"/>
      <c r="RAX60" s="4"/>
      <c r="RAY60" s="4"/>
      <c r="RAZ60" s="4"/>
      <c r="RBA60" s="17"/>
      <c r="RBB60" s="15"/>
      <c r="RBC60" s="2"/>
      <c r="RBL60" s="4"/>
      <c r="RBM60" s="4"/>
      <c r="RBN60" s="4"/>
      <c r="RBO60" s="17"/>
      <c r="RBP60" s="15"/>
      <c r="RBQ60" s="2"/>
      <c r="RBZ60" s="4"/>
      <c r="RCA60" s="4"/>
      <c r="RCB60" s="4"/>
      <c r="RCC60" s="17"/>
      <c r="RCD60" s="15"/>
      <c r="RCE60" s="2"/>
      <c r="RCN60" s="4"/>
      <c r="RCO60" s="4"/>
      <c r="RCP60" s="4"/>
      <c r="RCQ60" s="17"/>
      <c r="RCR60" s="15"/>
      <c r="RCS60" s="2"/>
      <c r="RDB60" s="4"/>
      <c r="RDC60" s="4"/>
      <c r="RDD60" s="4"/>
      <c r="RDE60" s="17"/>
      <c r="RDF60" s="15"/>
      <c r="RDG60" s="2"/>
      <c r="RDP60" s="4"/>
      <c r="RDQ60" s="4"/>
      <c r="RDR60" s="4"/>
      <c r="RDS60" s="17"/>
      <c r="RDT60" s="15"/>
      <c r="RDU60" s="2"/>
      <c r="RED60" s="4"/>
      <c r="REE60" s="4"/>
      <c r="REF60" s="4"/>
      <c r="REG60" s="17"/>
      <c r="REH60" s="15"/>
      <c r="REI60" s="2"/>
      <c r="RER60" s="4"/>
      <c r="RES60" s="4"/>
      <c r="RET60" s="4"/>
      <c r="REU60" s="17"/>
      <c r="REV60" s="15"/>
      <c r="REW60" s="2"/>
      <c r="RFF60" s="4"/>
      <c r="RFG60" s="4"/>
      <c r="RFH60" s="4"/>
      <c r="RFI60" s="17"/>
      <c r="RFJ60" s="15"/>
      <c r="RFK60" s="2"/>
      <c r="RFT60" s="4"/>
      <c r="RFU60" s="4"/>
      <c r="RFV60" s="4"/>
      <c r="RFW60" s="17"/>
      <c r="RFX60" s="15"/>
      <c r="RFY60" s="2"/>
      <c r="RGH60" s="4"/>
      <c r="RGI60" s="4"/>
      <c r="RGJ60" s="4"/>
      <c r="RGK60" s="17"/>
      <c r="RGL60" s="15"/>
      <c r="RGM60" s="2"/>
      <c r="RGV60" s="4"/>
      <c r="RGW60" s="4"/>
      <c r="RGX60" s="4"/>
      <c r="RGY60" s="17"/>
      <c r="RGZ60" s="15"/>
      <c r="RHA60" s="2"/>
      <c r="RHJ60" s="4"/>
      <c r="RHK60" s="4"/>
      <c r="RHL60" s="4"/>
      <c r="RHM60" s="17"/>
      <c r="RHN60" s="15"/>
      <c r="RHO60" s="2"/>
      <c r="RHX60" s="4"/>
      <c r="RHY60" s="4"/>
      <c r="RHZ60" s="4"/>
      <c r="RIA60" s="17"/>
      <c r="RIB60" s="15"/>
      <c r="RIC60" s="2"/>
      <c r="RIL60" s="4"/>
      <c r="RIM60" s="4"/>
      <c r="RIN60" s="4"/>
      <c r="RIO60" s="17"/>
      <c r="RIP60" s="15"/>
      <c r="RIQ60" s="2"/>
      <c r="RIZ60" s="4"/>
      <c r="RJA60" s="4"/>
      <c r="RJB60" s="4"/>
      <c r="RJC60" s="17"/>
      <c r="RJD60" s="15"/>
      <c r="RJE60" s="2"/>
      <c r="RJN60" s="4"/>
      <c r="RJO60" s="4"/>
      <c r="RJP60" s="4"/>
      <c r="RJQ60" s="17"/>
      <c r="RJR60" s="15"/>
      <c r="RJS60" s="2"/>
      <c r="RKB60" s="4"/>
      <c r="RKC60" s="4"/>
      <c r="RKD60" s="4"/>
      <c r="RKE60" s="17"/>
      <c r="RKF60" s="15"/>
      <c r="RKG60" s="2"/>
      <c r="RKP60" s="4"/>
      <c r="RKQ60" s="4"/>
      <c r="RKR60" s="4"/>
      <c r="RKS60" s="17"/>
      <c r="RKT60" s="15"/>
      <c r="RKU60" s="2"/>
      <c r="RLD60" s="4"/>
      <c r="RLE60" s="4"/>
      <c r="RLF60" s="4"/>
      <c r="RLG60" s="17"/>
      <c r="RLH60" s="15"/>
      <c r="RLI60" s="2"/>
      <c r="RLR60" s="4"/>
      <c r="RLS60" s="4"/>
      <c r="RLT60" s="4"/>
      <c r="RLU60" s="17"/>
      <c r="RLV60" s="15"/>
      <c r="RLW60" s="2"/>
      <c r="RMF60" s="4"/>
      <c r="RMG60" s="4"/>
      <c r="RMH60" s="4"/>
      <c r="RMI60" s="17"/>
      <c r="RMJ60" s="15"/>
      <c r="RMK60" s="2"/>
      <c r="RMT60" s="4"/>
      <c r="RMU60" s="4"/>
      <c r="RMV60" s="4"/>
      <c r="RMW60" s="17"/>
      <c r="RMX60" s="15"/>
      <c r="RMY60" s="2"/>
      <c r="RNH60" s="4"/>
      <c r="RNI60" s="4"/>
      <c r="RNJ60" s="4"/>
      <c r="RNK60" s="17"/>
      <c r="RNL60" s="15"/>
      <c r="RNM60" s="2"/>
      <c r="RNV60" s="4"/>
      <c r="RNW60" s="4"/>
      <c r="RNX60" s="4"/>
      <c r="RNY60" s="17"/>
      <c r="RNZ60" s="15"/>
      <c r="ROA60" s="2"/>
      <c r="ROJ60" s="4"/>
      <c r="ROK60" s="4"/>
      <c r="ROL60" s="4"/>
      <c r="ROM60" s="17"/>
      <c r="RON60" s="15"/>
      <c r="ROO60" s="2"/>
      <c r="ROX60" s="4"/>
      <c r="ROY60" s="4"/>
      <c r="ROZ60" s="4"/>
      <c r="RPA60" s="17"/>
      <c r="RPB60" s="15"/>
      <c r="RPC60" s="2"/>
      <c r="RPL60" s="4"/>
      <c r="RPM60" s="4"/>
      <c r="RPN60" s="4"/>
      <c r="RPO60" s="17"/>
      <c r="RPP60" s="15"/>
      <c r="RPQ60" s="2"/>
      <c r="RPZ60" s="4"/>
      <c r="RQA60" s="4"/>
      <c r="RQB60" s="4"/>
      <c r="RQC60" s="17"/>
      <c r="RQD60" s="15"/>
      <c r="RQE60" s="2"/>
      <c r="RQN60" s="4"/>
      <c r="RQO60" s="4"/>
      <c r="RQP60" s="4"/>
      <c r="RQQ60" s="17"/>
      <c r="RQR60" s="15"/>
      <c r="RQS60" s="2"/>
      <c r="RRB60" s="4"/>
      <c r="RRC60" s="4"/>
      <c r="RRD60" s="4"/>
      <c r="RRE60" s="17"/>
      <c r="RRF60" s="15"/>
      <c r="RRG60" s="2"/>
      <c r="RRP60" s="4"/>
      <c r="RRQ60" s="4"/>
      <c r="RRR60" s="4"/>
      <c r="RRS60" s="17"/>
      <c r="RRT60" s="15"/>
      <c r="RRU60" s="2"/>
      <c r="RSD60" s="4"/>
      <c r="RSE60" s="4"/>
      <c r="RSF60" s="4"/>
      <c r="RSG60" s="17"/>
      <c r="RSH60" s="15"/>
      <c r="RSI60" s="2"/>
      <c r="RSR60" s="4"/>
      <c r="RSS60" s="4"/>
      <c r="RST60" s="4"/>
      <c r="RSU60" s="17"/>
      <c r="RSV60" s="15"/>
      <c r="RSW60" s="2"/>
      <c r="RTF60" s="4"/>
      <c r="RTG60" s="4"/>
      <c r="RTH60" s="4"/>
      <c r="RTI60" s="17"/>
      <c r="RTJ60" s="15"/>
      <c r="RTK60" s="2"/>
      <c r="RTT60" s="4"/>
      <c r="RTU60" s="4"/>
      <c r="RTV60" s="4"/>
      <c r="RTW60" s="17"/>
      <c r="RTX60" s="15"/>
      <c r="RTY60" s="2"/>
      <c r="RUH60" s="4"/>
      <c r="RUI60" s="4"/>
      <c r="RUJ60" s="4"/>
      <c r="RUK60" s="17"/>
      <c r="RUL60" s="15"/>
      <c r="RUM60" s="2"/>
      <c r="RUV60" s="4"/>
      <c r="RUW60" s="4"/>
      <c r="RUX60" s="4"/>
      <c r="RUY60" s="17"/>
      <c r="RUZ60" s="15"/>
      <c r="RVA60" s="2"/>
      <c r="RVJ60" s="4"/>
      <c r="RVK60" s="4"/>
      <c r="RVL60" s="4"/>
      <c r="RVM60" s="17"/>
      <c r="RVN60" s="15"/>
      <c r="RVO60" s="2"/>
      <c r="RVX60" s="4"/>
      <c r="RVY60" s="4"/>
      <c r="RVZ60" s="4"/>
      <c r="RWA60" s="17"/>
      <c r="RWB60" s="15"/>
      <c r="RWC60" s="2"/>
      <c r="RWL60" s="4"/>
      <c r="RWM60" s="4"/>
      <c r="RWN60" s="4"/>
      <c r="RWO60" s="17"/>
      <c r="RWP60" s="15"/>
      <c r="RWQ60" s="2"/>
      <c r="RWZ60" s="4"/>
      <c r="RXA60" s="4"/>
      <c r="RXB60" s="4"/>
      <c r="RXC60" s="17"/>
      <c r="RXD60" s="15"/>
      <c r="RXE60" s="2"/>
      <c r="RXN60" s="4"/>
      <c r="RXO60" s="4"/>
      <c r="RXP60" s="4"/>
      <c r="RXQ60" s="17"/>
      <c r="RXR60" s="15"/>
      <c r="RXS60" s="2"/>
      <c r="RYB60" s="4"/>
      <c r="RYC60" s="4"/>
      <c r="RYD60" s="4"/>
      <c r="RYE60" s="17"/>
      <c r="RYF60" s="15"/>
      <c r="RYG60" s="2"/>
      <c r="RYP60" s="4"/>
      <c r="RYQ60" s="4"/>
      <c r="RYR60" s="4"/>
      <c r="RYS60" s="17"/>
      <c r="RYT60" s="15"/>
      <c r="RYU60" s="2"/>
      <c r="RZD60" s="4"/>
      <c r="RZE60" s="4"/>
      <c r="RZF60" s="4"/>
      <c r="RZG60" s="17"/>
      <c r="RZH60" s="15"/>
      <c r="RZI60" s="2"/>
      <c r="RZR60" s="4"/>
      <c r="RZS60" s="4"/>
      <c r="RZT60" s="4"/>
      <c r="RZU60" s="17"/>
      <c r="RZV60" s="15"/>
      <c r="RZW60" s="2"/>
      <c r="SAF60" s="4"/>
      <c r="SAG60" s="4"/>
      <c r="SAH60" s="4"/>
      <c r="SAI60" s="17"/>
      <c r="SAJ60" s="15"/>
      <c r="SAK60" s="2"/>
      <c r="SAT60" s="4"/>
      <c r="SAU60" s="4"/>
      <c r="SAV60" s="4"/>
      <c r="SAW60" s="17"/>
      <c r="SAX60" s="15"/>
      <c r="SAY60" s="2"/>
      <c r="SBH60" s="4"/>
      <c r="SBI60" s="4"/>
      <c r="SBJ60" s="4"/>
      <c r="SBK60" s="17"/>
      <c r="SBL60" s="15"/>
      <c r="SBM60" s="2"/>
      <c r="SBV60" s="4"/>
      <c r="SBW60" s="4"/>
      <c r="SBX60" s="4"/>
      <c r="SBY60" s="17"/>
      <c r="SBZ60" s="15"/>
      <c r="SCA60" s="2"/>
      <c r="SCJ60" s="4"/>
      <c r="SCK60" s="4"/>
      <c r="SCL60" s="4"/>
      <c r="SCM60" s="17"/>
      <c r="SCN60" s="15"/>
      <c r="SCO60" s="2"/>
      <c r="SCX60" s="4"/>
      <c r="SCY60" s="4"/>
      <c r="SCZ60" s="4"/>
      <c r="SDA60" s="17"/>
      <c r="SDB60" s="15"/>
      <c r="SDC60" s="2"/>
      <c r="SDL60" s="4"/>
      <c r="SDM60" s="4"/>
      <c r="SDN60" s="4"/>
      <c r="SDO60" s="17"/>
      <c r="SDP60" s="15"/>
      <c r="SDQ60" s="2"/>
      <c r="SDZ60" s="4"/>
      <c r="SEA60" s="4"/>
      <c r="SEB60" s="4"/>
      <c r="SEC60" s="17"/>
      <c r="SED60" s="15"/>
      <c r="SEE60" s="2"/>
      <c r="SEN60" s="4"/>
      <c r="SEO60" s="4"/>
      <c r="SEP60" s="4"/>
      <c r="SEQ60" s="17"/>
      <c r="SER60" s="15"/>
      <c r="SES60" s="2"/>
      <c r="SFB60" s="4"/>
      <c r="SFC60" s="4"/>
      <c r="SFD60" s="4"/>
      <c r="SFE60" s="17"/>
      <c r="SFF60" s="15"/>
      <c r="SFG60" s="2"/>
      <c r="SFP60" s="4"/>
      <c r="SFQ60" s="4"/>
      <c r="SFR60" s="4"/>
      <c r="SFS60" s="17"/>
      <c r="SFT60" s="15"/>
      <c r="SFU60" s="2"/>
      <c r="SGD60" s="4"/>
      <c r="SGE60" s="4"/>
      <c r="SGF60" s="4"/>
      <c r="SGG60" s="17"/>
      <c r="SGH60" s="15"/>
      <c r="SGI60" s="2"/>
      <c r="SGR60" s="4"/>
      <c r="SGS60" s="4"/>
      <c r="SGT60" s="4"/>
      <c r="SGU60" s="17"/>
      <c r="SGV60" s="15"/>
      <c r="SGW60" s="2"/>
      <c r="SHF60" s="4"/>
      <c r="SHG60" s="4"/>
      <c r="SHH60" s="4"/>
      <c r="SHI60" s="17"/>
      <c r="SHJ60" s="15"/>
      <c r="SHK60" s="2"/>
      <c r="SHT60" s="4"/>
      <c r="SHU60" s="4"/>
      <c r="SHV60" s="4"/>
      <c r="SHW60" s="17"/>
      <c r="SHX60" s="15"/>
      <c r="SHY60" s="2"/>
      <c r="SIH60" s="4"/>
      <c r="SII60" s="4"/>
      <c r="SIJ60" s="4"/>
      <c r="SIK60" s="17"/>
      <c r="SIL60" s="15"/>
      <c r="SIM60" s="2"/>
      <c r="SIV60" s="4"/>
      <c r="SIW60" s="4"/>
      <c r="SIX60" s="4"/>
      <c r="SIY60" s="17"/>
      <c r="SIZ60" s="15"/>
      <c r="SJA60" s="2"/>
      <c r="SJJ60" s="4"/>
      <c r="SJK60" s="4"/>
      <c r="SJL60" s="4"/>
      <c r="SJM60" s="17"/>
      <c r="SJN60" s="15"/>
      <c r="SJO60" s="2"/>
      <c r="SJX60" s="4"/>
      <c r="SJY60" s="4"/>
      <c r="SJZ60" s="4"/>
      <c r="SKA60" s="17"/>
      <c r="SKB60" s="15"/>
      <c r="SKC60" s="2"/>
      <c r="SKL60" s="4"/>
      <c r="SKM60" s="4"/>
      <c r="SKN60" s="4"/>
      <c r="SKO60" s="17"/>
      <c r="SKP60" s="15"/>
      <c r="SKQ60" s="2"/>
      <c r="SKZ60" s="4"/>
      <c r="SLA60" s="4"/>
      <c r="SLB60" s="4"/>
      <c r="SLC60" s="17"/>
      <c r="SLD60" s="15"/>
      <c r="SLE60" s="2"/>
      <c r="SLN60" s="4"/>
      <c r="SLO60" s="4"/>
      <c r="SLP60" s="4"/>
      <c r="SLQ60" s="17"/>
      <c r="SLR60" s="15"/>
      <c r="SLS60" s="2"/>
      <c r="SMB60" s="4"/>
      <c r="SMC60" s="4"/>
      <c r="SMD60" s="4"/>
      <c r="SME60" s="17"/>
      <c r="SMF60" s="15"/>
      <c r="SMG60" s="2"/>
      <c r="SMP60" s="4"/>
      <c r="SMQ60" s="4"/>
      <c r="SMR60" s="4"/>
      <c r="SMS60" s="17"/>
      <c r="SMT60" s="15"/>
      <c r="SMU60" s="2"/>
      <c r="SND60" s="4"/>
      <c r="SNE60" s="4"/>
      <c r="SNF60" s="4"/>
      <c r="SNG60" s="17"/>
      <c r="SNH60" s="15"/>
      <c r="SNI60" s="2"/>
      <c r="SNR60" s="4"/>
      <c r="SNS60" s="4"/>
      <c r="SNT60" s="4"/>
      <c r="SNU60" s="17"/>
      <c r="SNV60" s="15"/>
      <c r="SNW60" s="2"/>
      <c r="SOF60" s="4"/>
      <c r="SOG60" s="4"/>
      <c r="SOH60" s="4"/>
      <c r="SOI60" s="17"/>
      <c r="SOJ60" s="15"/>
      <c r="SOK60" s="2"/>
      <c r="SOT60" s="4"/>
      <c r="SOU60" s="4"/>
      <c r="SOV60" s="4"/>
      <c r="SOW60" s="17"/>
      <c r="SOX60" s="15"/>
      <c r="SOY60" s="2"/>
      <c r="SPH60" s="4"/>
      <c r="SPI60" s="4"/>
      <c r="SPJ60" s="4"/>
      <c r="SPK60" s="17"/>
      <c r="SPL60" s="15"/>
      <c r="SPM60" s="2"/>
      <c r="SPV60" s="4"/>
      <c r="SPW60" s="4"/>
      <c r="SPX60" s="4"/>
      <c r="SPY60" s="17"/>
      <c r="SPZ60" s="15"/>
      <c r="SQA60" s="2"/>
      <c r="SQJ60" s="4"/>
      <c r="SQK60" s="4"/>
      <c r="SQL60" s="4"/>
      <c r="SQM60" s="17"/>
      <c r="SQN60" s="15"/>
      <c r="SQO60" s="2"/>
      <c r="SQX60" s="4"/>
      <c r="SQY60" s="4"/>
      <c r="SQZ60" s="4"/>
      <c r="SRA60" s="17"/>
      <c r="SRB60" s="15"/>
      <c r="SRC60" s="2"/>
      <c r="SRL60" s="4"/>
      <c r="SRM60" s="4"/>
      <c r="SRN60" s="4"/>
      <c r="SRO60" s="17"/>
      <c r="SRP60" s="15"/>
      <c r="SRQ60" s="2"/>
      <c r="SRZ60" s="4"/>
      <c r="SSA60" s="4"/>
      <c r="SSB60" s="4"/>
      <c r="SSC60" s="17"/>
      <c r="SSD60" s="15"/>
      <c r="SSE60" s="2"/>
      <c r="SSN60" s="4"/>
      <c r="SSO60" s="4"/>
      <c r="SSP60" s="4"/>
      <c r="SSQ60" s="17"/>
      <c r="SSR60" s="15"/>
      <c r="SSS60" s="2"/>
      <c r="STB60" s="4"/>
      <c r="STC60" s="4"/>
      <c r="STD60" s="4"/>
      <c r="STE60" s="17"/>
      <c r="STF60" s="15"/>
      <c r="STG60" s="2"/>
      <c r="STP60" s="4"/>
      <c r="STQ60" s="4"/>
      <c r="STR60" s="4"/>
      <c r="STS60" s="17"/>
      <c r="STT60" s="15"/>
      <c r="STU60" s="2"/>
      <c r="SUD60" s="4"/>
      <c r="SUE60" s="4"/>
      <c r="SUF60" s="4"/>
      <c r="SUG60" s="17"/>
      <c r="SUH60" s="15"/>
      <c r="SUI60" s="2"/>
      <c r="SUR60" s="4"/>
      <c r="SUS60" s="4"/>
      <c r="SUT60" s="4"/>
      <c r="SUU60" s="17"/>
      <c r="SUV60" s="15"/>
      <c r="SUW60" s="2"/>
      <c r="SVF60" s="4"/>
      <c r="SVG60" s="4"/>
      <c r="SVH60" s="4"/>
      <c r="SVI60" s="17"/>
      <c r="SVJ60" s="15"/>
      <c r="SVK60" s="2"/>
      <c r="SVT60" s="4"/>
      <c r="SVU60" s="4"/>
      <c r="SVV60" s="4"/>
      <c r="SVW60" s="17"/>
      <c r="SVX60" s="15"/>
      <c r="SVY60" s="2"/>
      <c r="SWH60" s="4"/>
      <c r="SWI60" s="4"/>
      <c r="SWJ60" s="4"/>
      <c r="SWK60" s="17"/>
      <c r="SWL60" s="15"/>
      <c r="SWM60" s="2"/>
      <c r="SWV60" s="4"/>
      <c r="SWW60" s="4"/>
      <c r="SWX60" s="4"/>
      <c r="SWY60" s="17"/>
      <c r="SWZ60" s="15"/>
      <c r="SXA60" s="2"/>
      <c r="SXJ60" s="4"/>
      <c r="SXK60" s="4"/>
      <c r="SXL60" s="4"/>
      <c r="SXM60" s="17"/>
      <c r="SXN60" s="15"/>
      <c r="SXO60" s="2"/>
      <c r="SXX60" s="4"/>
      <c r="SXY60" s="4"/>
      <c r="SXZ60" s="4"/>
      <c r="SYA60" s="17"/>
      <c r="SYB60" s="15"/>
      <c r="SYC60" s="2"/>
      <c r="SYL60" s="4"/>
      <c r="SYM60" s="4"/>
      <c r="SYN60" s="4"/>
      <c r="SYO60" s="17"/>
      <c r="SYP60" s="15"/>
      <c r="SYQ60" s="2"/>
      <c r="SYZ60" s="4"/>
      <c r="SZA60" s="4"/>
      <c r="SZB60" s="4"/>
      <c r="SZC60" s="17"/>
      <c r="SZD60" s="15"/>
      <c r="SZE60" s="2"/>
      <c r="SZN60" s="4"/>
      <c r="SZO60" s="4"/>
      <c r="SZP60" s="4"/>
      <c r="SZQ60" s="17"/>
      <c r="SZR60" s="15"/>
      <c r="SZS60" s="2"/>
      <c r="TAB60" s="4"/>
      <c r="TAC60" s="4"/>
      <c r="TAD60" s="4"/>
      <c r="TAE60" s="17"/>
      <c r="TAF60" s="15"/>
      <c r="TAG60" s="2"/>
      <c r="TAP60" s="4"/>
      <c r="TAQ60" s="4"/>
      <c r="TAR60" s="4"/>
      <c r="TAS60" s="17"/>
      <c r="TAT60" s="15"/>
      <c r="TAU60" s="2"/>
      <c r="TBD60" s="4"/>
      <c r="TBE60" s="4"/>
      <c r="TBF60" s="4"/>
      <c r="TBG60" s="17"/>
      <c r="TBH60" s="15"/>
      <c r="TBI60" s="2"/>
      <c r="TBR60" s="4"/>
      <c r="TBS60" s="4"/>
      <c r="TBT60" s="4"/>
      <c r="TBU60" s="17"/>
      <c r="TBV60" s="15"/>
      <c r="TBW60" s="2"/>
      <c r="TCF60" s="4"/>
      <c r="TCG60" s="4"/>
      <c r="TCH60" s="4"/>
      <c r="TCI60" s="17"/>
      <c r="TCJ60" s="15"/>
      <c r="TCK60" s="2"/>
      <c r="TCT60" s="4"/>
      <c r="TCU60" s="4"/>
      <c r="TCV60" s="4"/>
      <c r="TCW60" s="17"/>
      <c r="TCX60" s="15"/>
      <c r="TCY60" s="2"/>
      <c r="TDH60" s="4"/>
      <c r="TDI60" s="4"/>
      <c r="TDJ60" s="4"/>
      <c r="TDK60" s="17"/>
      <c r="TDL60" s="15"/>
      <c r="TDM60" s="2"/>
      <c r="TDV60" s="4"/>
      <c r="TDW60" s="4"/>
      <c r="TDX60" s="4"/>
      <c r="TDY60" s="17"/>
      <c r="TDZ60" s="15"/>
      <c r="TEA60" s="2"/>
      <c r="TEJ60" s="4"/>
      <c r="TEK60" s="4"/>
      <c r="TEL60" s="4"/>
      <c r="TEM60" s="17"/>
      <c r="TEN60" s="15"/>
      <c r="TEO60" s="2"/>
      <c r="TEX60" s="4"/>
      <c r="TEY60" s="4"/>
      <c r="TEZ60" s="4"/>
      <c r="TFA60" s="17"/>
      <c r="TFB60" s="15"/>
      <c r="TFC60" s="2"/>
      <c r="TFL60" s="4"/>
      <c r="TFM60" s="4"/>
      <c r="TFN60" s="4"/>
      <c r="TFO60" s="17"/>
      <c r="TFP60" s="15"/>
      <c r="TFQ60" s="2"/>
      <c r="TFZ60" s="4"/>
      <c r="TGA60" s="4"/>
      <c r="TGB60" s="4"/>
      <c r="TGC60" s="17"/>
      <c r="TGD60" s="15"/>
      <c r="TGE60" s="2"/>
      <c r="TGN60" s="4"/>
      <c r="TGO60" s="4"/>
      <c r="TGP60" s="4"/>
      <c r="TGQ60" s="17"/>
      <c r="TGR60" s="15"/>
      <c r="TGS60" s="2"/>
      <c r="THB60" s="4"/>
      <c r="THC60" s="4"/>
      <c r="THD60" s="4"/>
      <c r="THE60" s="17"/>
      <c r="THF60" s="15"/>
      <c r="THG60" s="2"/>
      <c r="THP60" s="4"/>
      <c r="THQ60" s="4"/>
      <c r="THR60" s="4"/>
      <c r="THS60" s="17"/>
      <c r="THT60" s="15"/>
      <c r="THU60" s="2"/>
      <c r="TID60" s="4"/>
      <c r="TIE60" s="4"/>
      <c r="TIF60" s="4"/>
      <c r="TIG60" s="17"/>
      <c r="TIH60" s="15"/>
      <c r="TII60" s="2"/>
      <c r="TIR60" s="4"/>
      <c r="TIS60" s="4"/>
      <c r="TIT60" s="4"/>
      <c r="TIU60" s="17"/>
      <c r="TIV60" s="15"/>
      <c r="TIW60" s="2"/>
      <c r="TJF60" s="4"/>
      <c r="TJG60" s="4"/>
      <c r="TJH60" s="4"/>
      <c r="TJI60" s="17"/>
      <c r="TJJ60" s="15"/>
      <c r="TJK60" s="2"/>
      <c r="TJT60" s="4"/>
      <c r="TJU60" s="4"/>
      <c r="TJV60" s="4"/>
      <c r="TJW60" s="17"/>
      <c r="TJX60" s="15"/>
      <c r="TJY60" s="2"/>
      <c r="TKH60" s="4"/>
      <c r="TKI60" s="4"/>
      <c r="TKJ60" s="4"/>
      <c r="TKK60" s="17"/>
      <c r="TKL60" s="15"/>
      <c r="TKM60" s="2"/>
      <c r="TKV60" s="4"/>
      <c r="TKW60" s="4"/>
      <c r="TKX60" s="4"/>
      <c r="TKY60" s="17"/>
      <c r="TKZ60" s="15"/>
      <c r="TLA60" s="2"/>
      <c r="TLJ60" s="4"/>
      <c r="TLK60" s="4"/>
      <c r="TLL60" s="4"/>
      <c r="TLM60" s="17"/>
      <c r="TLN60" s="15"/>
      <c r="TLO60" s="2"/>
      <c r="TLX60" s="4"/>
      <c r="TLY60" s="4"/>
      <c r="TLZ60" s="4"/>
      <c r="TMA60" s="17"/>
      <c r="TMB60" s="15"/>
      <c r="TMC60" s="2"/>
      <c r="TML60" s="4"/>
      <c r="TMM60" s="4"/>
      <c r="TMN60" s="4"/>
      <c r="TMO60" s="17"/>
      <c r="TMP60" s="15"/>
      <c r="TMQ60" s="2"/>
      <c r="TMZ60" s="4"/>
      <c r="TNA60" s="4"/>
      <c r="TNB60" s="4"/>
      <c r="TNC60" s="17"/>
      <c r="TND60" s="15"/>
      <c r="TNE60" s="2"/>
      <c r="TNN60" s="4"/>
      <c r="TNO60" s="4"/>
      <c r="TNP60" s="4"/>
      <c r="TNQ60" s="17"/>
      <c r="TNR60" s="15"/>
      <c r="TNS60" s="2"/>
      <c r="TOB60" s="4"/>
      <c r="TOC60" s="4"/>
      <c r="TOD60" s="4"/>
      <c r="TOE60" s="17"/>
      <c r="TOF60" s="15"/>
      <c r="TOG60" s="2"/>
      <c r="TOP60" s="4"/>
      <c r="TOQ60" s="4"/>
      <c r="TOR60" s="4"/>
      <c r="TOS60" s="17"/>
      <c r="TOT60" s="15"/>
      <c r="TOU60" s="2"/>
      <c r="TPD60" s="4"/>
      <c r="TPE60" s="4"/>
      <c r="TPF60" s="4"/>
      <c r="TPG60" s="17"/>
      <c r="TPH60" s="15"/>
      <c r="TPI60" s="2"/>
      <c r="TPR60" s="4"/>
      <c r="TPS60" s="4"/>
      <c r="TPT60" s="4"/>
      <c r="TPU60" s="17"/>
      <c r="TPV60" s="15"/>
      <c r="TPW60" s="2"/>
      <c r="TQF60" s="4"/>
      <c r="TQG60" s="4"/>
      <c r="TQH60" s="4"/>
      <c r="TQI60" s="17"/>
      <c r="TQJ60" s="15"/>
      <c r="TQK60" s="2"/>
      <c r="TQT60" s="4"/>
      <c r="TQU60" s="4"/>
      <c r="TQV60" s="4"/>
      <c r="TQW60" s="17"/>
      <c r="TQX60" s="15"/>
      <c r="TQY60" s="2"/>
      <c r="TRH60" s="4"/>
      <c r="TRI60" s="4"/>
      <c r="TRJ60" s="4"/>
      <c r="TRK60" s="17"/>
      <c r="TRL60" s="15"/>
      <c r="TRM60" s="2"/>
      <c r="TRV60" s="4"/>
      <c r="TRW60" s="4"/>
      <c r="TRX60" s="4"/>
      <c r="TRY60" s="17"/>
      <c r="TRZ60" s="15"/>
      <c r="TSA60" s="2"/>
      <c r="TSJ60" s="4"/>
      <c r="TSK60" s="4"/>
      <c r="TSL60" s="4"/>
      <c r="TSM60" s="17"/>
      <c r="TSN60" s="15"/>
      <c r="TSO60" s="2"/>
      <c r="TSX60" s="4"/>
      <c r="TSY60" s="4"/>
      <c r="TSZ60" s="4"/>
      <c r="TTA60" s="17"/>
      <c r="TTB60" s="15"/>
      <c r="TTC60" s="2"/>
      <c r="TTL60" s="4"/>
      <c r="TTM60" s="4"/>
      <c r="TTN60" s="4"/>
      <c r="TTO60" s="17"/>
      <c r="TTP60" s="15"/>
      <c r="TTQ60" s="2"/>
      <c r="TTZ60" s="4"/>
      <c r="TUA60" s="4"/>
      <c r="TUB60" s="4"/>
      <c r="TUC60" s="17"/>
      <c r="TUD60" s="15"/>
      <c r="TUE60" s="2"/>
      <c r="TUN60" s="4"/>
      <c r="TUO60" s="4"/>
      <c r="TUP60" s="4"/>
      <c r="TUQ60" s="17"/>
      <c r="TUR60" s="15"/>
      <c r="TUS60" s="2"/>
      <c r="TVB60" s="4"/>
      <c r="TVC60" s="4"/>
      <c r="TVD60" s="4"/>
      <c r="TVE60" s="17"/>
      <c r="TVF60" s="15"/>
      <c r="TVG60" s="2"/>
      <c r="TVP60" s="4"/>
      <c r="TVQ60" s="4"/>
      <c r="TVR60" s="4"/>
      <c r="TVS60" s="17"/>
      <c r="TVT60" s="15"/>
      <c r="TVU60" s="2"/>
      <c r="TWD60" s="4"/>
      <c r="TWE60" s="4"/>
      <c r="TWF60" s="4"/>
      <c r="TWG60" s="17"/>
      <c r="TWH60" s="15"/>
      <c r="TWI60" s="2"/>
      <c r="TWR60" s="4"/>
      <c r="TWS60" s="4"/>
      <c r="TWT60" s="4"/>
      <c r="TWU60" s="17"/>
      <c r="TWV60" s="15"/>
      <c r="TWW60" s="2"/>
      <c r="TXF60" s="4"/>
      <c r="TXG60" s="4"/>
      <c r="TXH60" s="4"/>
      <c r="TXI60" s="17"/>
      <c r="TXJ60" s="15"/>
      <c r="TXK60" s="2"/>
      <c r="TXT60" s="4"/>
      <c r="TXU60" s="4"/>
      <c r="TXV60" s="4"/>
      <c r="TXW60" s="17"/>
      <c r="TXX60" s="15"/>
      <c r="TXY60" s="2"/>
      <c r="TYH60" s="4"/>
      <c r="TYI60" s="4"/>
      <c r="TYJ60" s="4"/>
      <c r="TYK60" s="17"/>
      <c r="TYL60" s="15"/>
      <c r="TYM60" s="2"/>
      <c r="TYV60" s="4"/>
      <c r="TYW60" s="4"/>
      <c r="TYX60" s="4"/>
      <c r="TYY60" s="17"/>
      <c r="TYZ60" s="15"/>
      <c r="TZA60" s="2"/>
      <c r="TZJ60" s="4"/>
      <c r="TZK60" s="4"/>
      <c r="TZL60" s="4"/>
      <c r="TZM60" s="17"/>
      <c r="TZN60" s="15"/>
      <c r="TZO60" s="2"/>
      <c r="TZX60" s="4"/>
      <c r="TZY60" s="4"/>
      <c r="TZZ60" s="4"/>
      <c r="UAA60" s="17"/>
      <c r="UAB60" s="15"/>
      <c r="UAC60" s="2"/>
      <c r="UAL60" s="4"/>
      <c r="UAM60" s="4"/>
      <c r="UAN60" s="4"/>
      <c r="UAO60" s="17"/>
      <c r="UAP60" s="15"/>
      <c r="UAQ60" s="2"/>
      <c r="UAZ60" s="4"/>
      <c r="UBA60" s="4"/>
      <c r="UBB60" s="4"/>
      <c r="UBC60" s="17"/>
      <c r="UBD60" s="15"/>
      <c r="UBE60" s="2"/>
      <c r="UBN60" s="4"/>
      <c r="UBO60" s="4"/>
      <c r="UBP60" s="4"/>
      <c r="UBQ60" s="17"/>
      <c r="UBR60" s="15"/>
      <c r="UBS60" s="2"/>
      <c r="UCB60" s="4"/>
      <c r="UCC60" s="4"/>
      <c r="UCD60" s="4"/>
      <c r="UCE60" s="17"/>
      <c r="UCF60" s="15"/>
      <c r="UCG60" s="2"/>
      <c r="UCP60" s="4"/>
      <c r="UCQ60" s="4"/>
      <c r="UCR60" s="4"/>
      <c r="UCS60" s="17"/>
      <c r="UCT60" s="15"/>
      <c r="UCU60" s="2"/>
      <c r="UDD60" s="4"/>
      <c r="UDE60" s="4"/>
      <c r="UDF60" s="4"/>
      <c r="UDG60" s="17"/>
      <c r="UDH60" s="15"/>
      <c r="UDI60" s="2"/>
      <c r="UDR60" s="4"/>
      <c r="UDS60" s="4"/>
      <c r="UDT60" s="4"/>
      <c r="UDU60" s="17"/>
      <c r="UDV60" s="15"/>
      <c r="UDW60" s="2"/>
      <c r="UEF60" s="4"/>
      <c r="UEG60" s="4"/>
      <c r="UEH60" s="4"/>
      <c r="UEI60" s="17"/>
      <c r="UEJ60" s="15"/>
      <c r="UEK60" s="2"/>
      <c r="UET60" s="4"/>
      <c r="UEU60" s="4"/>
      <c r="UEV60" s="4"/>
      <c r="UEW60" s="17"/>
      <c r="UEX60" s="15"/>
      <c r="UEY60" s="2"/>
      <c r="UFH60" s="4"/>
      <c r="UFI60" s="4"/>
      <c r="UFJ60" s="4"/>
      <c r="UFK60" s="17"/>
      <c r="UFL60" s="15"/>
      <c r="UFM60" s="2"/>
      <c r="UFV60" s="4"/>
      <c r="UFW60" s="4"/>
      <c r="UFX60" s="4"/>
      <c r="UFY60" s="17"/>
      <c r="UFZ60" s="15"/>
      <c r="UGA60" s="2"/>
      <c r="UGJ60" s="4"/>
      <c r="UGK60" s="4"/>
      <c r="UGL60" s="4"/>
      <c r="UGM60" s="17"/>
      <c r="UGN60" s="15"/>
      <c r="UGO60" s="2"/>
      <c r="UGX60" s="4"/>
      <c r="UGY60" s="4"/>
      <c r="UGZ60" s="4"/>
      <c r="UHA60" s="17"/>
      <c r="UHB60" s="15"/>
      <c r="UHC60" s="2"/>
      <c r="UHL60" s="4"/>
      <c r="UHM60" s="4"/>
      <c r="UHN60" s="4"/>
      <c r="UHO60" s="17"/>
      <c r="UHP60" s="15"/>
      <c r="UHQ60" s="2"/>
      <c r="UHZ60" s="4"/>
      <c r="UIA60" s="4"/>
      <c r="UIB60" s="4"/>
      <c r="UIC60" s="17"/>
      <c r="UID60" s="15"/>
      <c r="UIE60" s="2"/>
      <c r="UIN60" s="4"/>
      <c r="UIO60" s="4"/>
      <c r="UIP60" s="4"/>
      <c r="UIQ60" s="17"/>
      <c r="UIR60" s="15"/>
      <c r="UIS60" s="2"/>
      <c r="UJB60" s="4"/>
      <c r="UJC60" s="4"/>
      <c r="UJD60" s="4"/>
      <c r="UJE60" s="17"/>
      <c r="UJF60" s="15"/>
      <c r="UJG60" s="2"/>
      <c r="UJP60" s="4"/>
      <c r="UJQ60" s="4"/>
      <c r="UJR60" s="4"/>
      <c r="UJS60" s="17"/>
      <c r="UJT60" s="15"/>
      <c r="UJU60" s="2"/>
      <c r="UKD60" s="4"/>
      <c r="UKE60" s="4"/>
      <c r="UKF60" s="4"/>
      <c r="UKG60" s="17"/>
      <c r="UKH60" s="15"/>
      <c r="UKI60" s="2"/>
      <c r="UKR60" s="4"/>
      <c r="UKS60" s="4"/>
      <c r="UKT60" s="4"/>
      <c r="UKU60" s="17"/>
      <c r="UKV60" s="15"/>
      <c r="UKW60" s="2"/>
      <c r="ULF60" s="4"/>
      <c r="ULG60" s="4"/>
      <c r="ULH60" s="4"/>
      <c r="ULI60" s="17"/>
      <c r="ULJ60" s="15"/>
      <c r="ULK60" s="2"/>
      <c r="ULT60" s="4"/>
      <c r="ULU60" s="4"/>
      <c r="ULV60" s="4"/>
      <c r="ULW60" s="17"/>
      <c r="ULX60" s="15"/>
      <c r="ULY60" s="2"/>
      <c r="UMH60" s="4"/>
      <c r="UMI60" s="4"/>
      <c r="UMJ60" s="4"/>
      <c r="UMK60" s="17"/>
      <c r="UML60" s="15"/>
      <c r="UMM60" s="2"/>
      <c r="UMV60" s="4"/>
      <c r="UMW60" s="4"/>
      <c r="UMX60" s="4"/>
      <c r="UMY60" s="17"/>
      <c r="UMZ60" s="15"/>
      <c r="UNA60" s="2"/>
      <c r="UNJ60" s="4"/>
      <c r="UNK60" s="4"/>
      <c r="UNL60" s="4"/>
      <c r="UNM60" s="17"/>
      <c r="UNN60" s="15"/>
      <c r="UNO60" s="2"/>
      <c r="UNX60" s="4"/>
      <c r="UNY60" s="4"/>
      <c r="UNZ60" s="4"/>
      <c r="UOA60" s="17"/>
      <c r="UOB60" s="15"/>
      <c r="UOC60" s="2"/>
      <c r="UOL60" s="4"/>
      <c r="UOM60" s="4"/>
      <c r="UON60" s="4"/>
      <c r="UOO60" s="17"/>
      <c r="UOP60" s="15"/>
      <c r="UOQ60" s="2"/>
      <c r="UOZ60" s="4"/>
      <c r="UPA60" s="4"/>
      <c r="UPB60" s="4"/>
      <c r="UPC60" s="17"/>
      <c r="UPD60" s="15"/>
      <c r="UPE60" s="2"/>
      <c r="UPN60" s="4"/>
      <c r="UPO60" s="4"/>
      <c r="UPP60" s="4"/>
      <c r="UPQ60" s="17"/>
      <c r="UPR60" s="15"/>
      <c r="UPS60" s="2"/>
      <c r="UQB60" s="4"/>
      <c r="UQC60" s="4"/>
      <c r="UQD60" s="4"/>
      <c r="UQE60" s="17"/>
      <c r="UQF60" s="15"/>
      <c r="UQG60" s="2"/>
      <c r="UQP60" s="4"/>
      <c r="UQQ60" s="4"/>
      <c r="UQR60" s="4"/>
      <c r="UQS60" s="17"/>
      <c r="UQT60" s="15"/>
      <c r="UQU60" s="2"/>
      <c r="URD60" s="4"/>
      <c r="URE60" s="4"/>
      <c r="URF60" s="4"/>
      <c r="URG60" s="17"/>
      <c r="URH60" s="15"/>
      <c r="URI60" s="2"/>
      <c r="URR60" s="4"/>
      <c r="URS60" s="4"/>
      <c r="URT60" s="4"/>
      <c r="URU60" s="17"/>
      <c r="URV60" s="15"/>
      <c r="URW60" s="2"/>
      <c r="USF60" s="4"/>
      <c r="USG60" s="4"/>
      <c r="USH60" s="4"/>
      <c r="USI60" s="17"/>
      <c r="USJ60" s="15"/>
      <c r="USK60" s="2"/>
      <c r="UST60" s="4"/>
      <c r="USU60" s="4"/>
      <c r="USV60" s="4"/>
      <c r="USW60" s="17"/>
      <c r="USX60" s="15"/>
      <c r="USY60" s="2"/>
      <c r="UTH60" s="4"/>
      <c r="UTI60" s="4"/>
      <c r="UTJ60" s="4"/>
      <c r="UTK60" s="17"/>
      <c r="UTL60" s="15"/>
      <c r="UTM60" s="2"/>
      <c r="UTV60" s="4"/>
      <c r="UTW60" s="4"/>
      <c r="UTX60" s="4"/>
      <c r="UTY60" s="17"/>
      <c r="UTZ60" s="15"/>
      <c r="UUA60" s="2"/>
      <c r="UUJ60" s="4"/>
      <c r="UUK60" s="4"/>
      <c r="UUL60" s="4"/>
      <c r="UUM60" s="17"/>
      <c r="UUN60" s="15"/>
      <c r="UUO60" s="2"/>
      <c r="UUX60" s="4"/>
      <c r="UUY60" s="4"/>
      <c r="UUZ60" s="4"/>
      <c r="UVA60" s="17"/>
      <c r="UVB60" s="15"/>
      <c r="UVC60" s="2"/>
      <c r="UVL60" s="4"/>
      <c r="UVM60" s="4"/>
      <c r="UVN60" s="4"/>
      <c r="UVO60" s="17"/>
      <c r="UVP60" s="15"/>
      <c r="UVQ60" s="2"/>
      <c r="UVZ60" s="4"/>
      <c r="UWA60" s="4"/>
      <c r="UWB60" s="4"/>
      <c r="UWC60" s="17"/>
      <c r="UWD60" s="15"/>
      <c r="UWE60" s="2"/>
      <c r="UWN60" s="4"/>
      <c r="UWO60" s="4"/>
      <c r="UWP60" s="4"/>
      <c r="UWQ60" s="17"/>
      <c r="UWR60" s="15"/>
      <c r="UWS60" s="2"/>
      <c r="UXB60" s="4"/>
      <c r="UXC60" s="4"/>
      <c r="UXD60" s="4"/>
      <c r="UXE60" s="17"/>
      <c r="UXF60" s="15"/>
      <c r="UXG60" s="2"/>
      <c r="UXP60" s="4"/>
      <c r="UXQ60" s="4"/>
      <c r="UXR60" s="4"/>
      <c r="UXS60" s="17"/>
      <c r="UXT60" s="15"/>
      <c r="UXU60" s="2"/>
      <c r="UYD60" s="4"/>
      <c r="UYE60" s="4"/>
      <c r="UYF60" s="4"/>
      <c r="UYG60" s="17"/>
      <c r="UYH60" s="15"/>
      <c r="UYI60" s="2"/>
      <c r="UYR60" s="4"/>
      <c r="UYS60" s="4"/>
      <c r="UYT60" s="4"/>
      <c r="UYU60" s="17"/>
      <c r="UYV60" s="15"/>
      <c r="UYW60" s="2"/>
      <c r="UZF60" s="4"/>
      <c r="UZG60" s="4"/>
      <c r="UZH60" s="4"/>
      <c r="UZI60" s="17"/>
      <c r="UZJ60" s="15"/>
      <c r="UZK60" s="2"/>
      <c r="UZT60" s="4"/>
      <c r="UZU60" s="4"/>
      <c r="UZV60" s="4"/>
      <c r="UZW60" s="17"/>
      <c r="UZX60" s="15"/>
      <c r="UZY60" s="2"/>
      <c r="VAH60" s="4"/>
      <c r="VAI60" s="4"/>
      <c r="VAJ60" s="4"/>
      <c r="VAK60" s="17"/>
      <c r="VAL60" s="15"/>
      <c r="VAM60" s="2"/>
      <c r="VAV60" s="4"/>
      <c r="VAW60" s="4"/>
      <c r="VAX60" s="4"/>
      <c r="VAY60" s="17"/>
      <c r="VAZ60" s="15"/>
      <c r="VBA60" s="2"/>
      <c r="VBJ60" s="4"/>
      <c r="VBK60" s="4"/>
      <c r="VBL60" s="4"/>
      <c r="VBM60" s="17"/>
      <c r="VBN60" s="15"/>
      <c r="VBO60" s="2"/>
      <c r="VBX60" s="4"/>
      <c r="VBY60" s="4"/>
      <c r="VBZ60" s="4"/>
      <c r="VCA60" s="17"/>
      <c r="VCB60" s="15"/>
      <c r="VCC60" s="2"/>
      <c r="VCL60" s="4"/>
      <c r="VCM60" s="4"/>
      <c r="VCN60" s="4"/>
      <c r="VCO60" s="17"/>
      <c r="VCP60" s="15"/>
      <c r="VCQ60" s="2"/>
      <c r="VCZ60" s="4"/>
      <c r="VDA60" s="4"/>
      <c r="VDB60" s="4"/>
      <c r="VDC60" s="17"/>
      <c r="VDD60" s="15"/>
      <c r="VDE60" s="2"/>
      <c r="VDN60" s="4"/>
      <c r="VDO60" s="4"/>
      <c r="VDP60" s="4"/>
      <c r="VDQ60" s="17"/>
      <c r="VDR60" s="15"/>
      <c r="VDS60" s="2"/>
      <c r="VEB60" s="4"/>
      <c r="VEC60" s="4"/>
      <c r="VED60" s="4"/>
      <c r="VEE60" s="17"/>
      <c r="VEF60" s="15"/>
      <c r="VEG60" s="2"/>
      <c r="VEP60" s="4"/>
      <c r="VEQ60" s="4"/>
      <c r="VER60" s="4"/>
      <c r="VES60" s="17"/>
      <c r="VET60" s="15"/>
      <c r="VEU60" s="2"/>
      <c r="VFD60" s="4"/>
      <c r="VFE60" s="4"/>
      <c r="VFF60" s="4"/>
      <c r="VFG60" s="17"/>
      <c r="VFH60" s="15"/>
      <c r="VFI60" s="2"/>
      <c r="VFR60" s="4"/>
      <c r="VFS60" s="4"/>
      <c r="VFT60" s="4"/>
      <c r="VFU60" s="17"/>
      <c r="VFV60" s="15"/>
      <c r="VFW60" s="2"/>
      <c r="VGF60" s="4"/>
      <c r="VGG60" s="4"/>
      <c r="VGH60" s="4"/>
      <c r="VGI60" s="17"/>
      <c r="VGJ60" s="15"/>
      <c r="VGK60" s="2"/>
      <c r="VGT60" s="4"/>
      <c r="VGU60" s="4"/>
      <c r="VGV60" s="4"/>
      <c r="VGW60" s="17"/>
      <c r="VGX60" s="15"/>
      <c r="VGY60" s="2"/>
      <c r="VHH60" s="4"/>
      <c r="VHI60" s="4"/>
      <c r="VHJ60" s="4"/>
      <c r="VHK60" s="17"/>
      <c r="VHL60" s="15"/>
      <c r="VHM60" s="2"/>
      <c r="VHV60" s="4"/>
      <c r="VHW60" s="4"/>
      <c r="VHX60" s="4"/>
      <c r="VHY60" s="17"/>
      <c r="VHZ60" s="15"/>
      <c r="VIA60" s="2"/>
      <c r="VIJ60" s="4"/>
      <c r="VIK60" s="4"/>
      <c r="VIL60" s="4"/>
      <c r="VIM60" s="17"/>
      <c r="VIN60" s="15"/>
      <c r="VIO60" s="2"/>
      <c r="VIX60" s="4"/>
      <c r="VIY60" s="4"/>
      <c r="VIZ60" s="4"/>
      <c r="VJA60" s="17"/>
      <c r="VJB60" s="15"/>
      <c r="VJC60" s="2"/>
      <c r="VJL60" s="4"/>
      <c r="VJM60" s="4"/>
      <c r="VJN60" s="4"/>
      <c r="VJO60" s="17"/>
      <c r="VJP60" s="15"/>
      <c r="VJQ60" s="2"/>
      <c r="VJZ60" s="4"/>
      <c r="VKA60" s="4"/>
      <c r="VKB60" s="4"/>
      <c r="VKC60" s="17"/>
      <c r="VKD60" s="15"/>
      <c r="VKE60" s="2"/>
      <c r="VKN60" s="4"/>
      <c r="VKO60" s="4"/>
      <c r="VKP60" s="4"/>
      <c r="VKQ60" s="17"/>
      <c r="VKR60" s="15"/>
      <c r="VKS60" s="2"/>
      <c r="VLB60" s="4"/>
      <c r="VLC60" s="4"/>
      <c r="VLD60" s="4"/>
      <c r="VLE60" s="17"/>
      <c r="VLF60" s="15"/>
      <c r="VLG60" s="2"/>
      <c r="VLP60" s="4"/>
      <c r="VLQ60" s="4"/>
      <c r="VLR60" s="4"/>
      <c r="VLS60" s="17"/>
      <c r="VLT60" s="15"/>
      <c r="VLU60" s="2"/>
      <c r="VMD60" s="4"/>
      <c r="VME60" s="4"/>
      <c r="VMF60" s="4"/>
      <c r="VMG60" s="17"/>
      <c r="VMH60" s="15"/>
      <c r="VMI60" s="2"/>
      <c r="VMR60" s="4"/>
      <c r="VMS60" s="4"/>
      <c r="VMT60" s="4"/>
      <c r="VMU60" s="17"/>
      <c r="VMV60" s="15"/>
      <c r="VMW60" s="2"/>
      <c r="VNF60" s="4"/>
      <c r="VNG60" s="4"/>
      <c r="VNH60" s="4"/>
      <c r="VNI60" s="17"/>
      <c r="VNJ60" s="15"/>
      <c r="VNK60" s="2"/>
      <c r="VNT60" s="4"/>
      <c r="VNU60" s="4"/>
      <c r="VNV60" s="4"/>
      <c r="VNW60" s="17"/>
      <c r="VNX60" s="15"/>
      <c r="VNY60" s="2"/>
      <c r="VOH60" s="4"/>
      <c r="VOI60" s="4"/>
      <c r="VOJ60" s="4"/>
      <c r="VOK60" s="17"/>
      <c r="VOL60" s="15"/>
      <c r="VOM60" s="2"/>
      <c r="VOV60" s="4"/>
      <c r="VOW60" s="4"/>
      <c r="VOX60" s="4"/>
      <c r="VOY60" s="17"/>
      <c r="VOZ60" s="15"/>
      <c r="VPA60" s="2"/>
      <c r="VPJ60" s="4"/>
      <c r="VPK60" s="4"/>
      <c r="VPL60" s="4"/>
      <c r="VPM60" s="17"/>
      <c r="VPN60" s="15"/>
      <c r="VPO60" s="2"/>
      <c r="VPX60" s="4"/>
      <c r="VPY60" s="4"/>
      <c r="VPZ60" s="4"/>
      <c r="VQA60" s="17"/>
      <c r="VQB60" s="15"/>
      <c r="VQC60" s="2"/>
      <c r="VQL60" s="4"/>
      <c r="VQM60" s="4"/>
      <c r="VQN60" s="4"/>
      <c r="VQO60" s="17"/>
      <c r="VQP60" s="15"/>
      <c r="VQQ60" s="2"/>
      <c r="VQZ60" s="4"/>
      <c r="VRA60" s="4"/>
      <c r="VRB60" s="4"/>
      <c r="VRC60" s="17"/>
      <c r="VRD60" s="15"/>
      <c r="VRE60" s="2"/>
      <c r="VRN60" s="4"/>
      <c r="VRO60" s="4"/>
      <c r="VRP60" s="4"/>
      <c r="VRQ60" s="17"/>
      <c r="VRR60" s="15"/>
      <c r="VRS60" s="2"/>
      <c r="VSB60" s="4"/>
      <c r="VSC60" s="4"/>
      <c r="VSD60" s="4"/>
      <c r="VSE60" s="17"/>
      <c r="VSF60" s="15"/>
      <c r="VSG60" s="2"/>
      <c r="VSP60" s="4"/>
      <c r="VSQ60" s="4"/>
      <c r="VSR60" s="4"/>
      <c r="VSS60" s="17"/>
      <c r="VST60" s="15"/>
      <c r="VSU60" s="2"/>
      <c r="VTD60" s="4"/>
      <c r="VTE60" s="4"/>
      <c r="VTF60" s="4"/>
      <c r="VTG60" s="17"/>
      <c r="VTH60" s="15"/>
      <c r="VTI60" s="2"/>
      <c r="VTR60" s="4"/>
      <c r="VTS60" s="4"/>
      <c r="VTT60" s="4"/>
      <c r="VTU60" s="17"/>
      <c r="VTV60" s="15"/>
      <c r="VTW60" s="2"/>
      <c r="VUF60" s="4"/>
      <c r="VUG60" s="4"/>
      <c r="VUH60" s="4"/>
      <c r="VUI60" s="17"/>
      <c r="VUJ60" s="15"/>
      <c r="VUK60" s="2"/>
      <c r="VUT60" s="4"/>
      <c r="VUU60" s="4"/>
      <c r="VUV60" s="4"/>
      <c r="VUW60" s="17"/>
      <c r="VUX60" s="15"/>
      <c r="VUY60" s="2"/>
      <c r="VVH60" s="4"/>
      <c r="VVI60" s="4"/>
      <c r="VVJ60" s="4"/>
      <c r="VVK60" s="17"/>
      <c r="VVL60" s="15"/>
      <c r="VVM60" s="2"/>
      <c r="VVV60" s="4"/>
      <c r="VVW60" s="4"/>
      <c r="VVX60" s="4"/>
      <c r="VVY60" s="17"/>
      <c r="VVZ60" s="15"/>
      <c r="VWA60" s="2"/>
      <c r="VWJ60" s="4"/>
      <c r="VWK60" s="4"/>
      <c r="VWL60" s="4"/>
      <c r="VWM60" s="17"/>
      <c r="VWN60" s="15"/>
      <c r="VWO60" s="2"/>
      <c r="VWX60" s="4"/>
      <c r="VWY60" s="4"/>
      <c r="VWZ60" s="4"/>
      <c r="VXA60" s="17"/>
      <c r="VXB60" s="15"/>
      <c r="VXC60" s="2"/>
      <c r="VXL60" s="4"/>
      <c r="VXM60" s="4"/>
      <c r="VXN60" s="4"/>
      <c r="VXO60" s="17"/>
      <c r="VXP60" s="15"/>
      <c r="VXQ60" s="2"/>
      <c r="VXZ60" s="4"/>
      <c r="VYA60" s="4"/>
      <c r="VYB60" s="4"/>
      <c r="VYC60" s="17"/>
      <c r="VYD60" s="15"/>
      <c r="VYE60" s="2"/>
      <c r="VYN60" s="4"/>
      <c r="VYO60" s="4"/>
      <c r="VYP60" s="4"/>
      <c r="VYQ60" s="17"/>
      <c r="VYR60" s="15"/>
      <c r="VYS60" s="2"/>
      <c r="VZB60" s="4"/>
      <c r="VZC60" s="4"/>
      <c r="VZD60" s="4"/>
      <c r="VZE60" s="17"/>
      <c r="VZF60" s="15"/>
      <c r="VZG60" s="2"/>
      <c r="VZP60" s="4"/>
      <c r="VZQ60" s="4"/>
      <c r="VZR60" s="4"/>
      <c r="VZS60" s="17"/>
      <c r="VZT60" s="15"/>
      <c r="VZU60" s="2"/>
      <c r="WAD60" s="4"/>
      <c r="WAE60" s="4"/>
      <c r="WAF60" s="4"/>
      <c r="WAG60" s="17"/>
      <c r="WAH60" s="15"/>
      <c r="WAI60" s="2"/>
      <c r="WAR60" s="4"/>
      <c r="WAS60" s="4"/>
      <c r="WAT60" s="4"/>
      <c r="WAU60" s="17"/>
      <c r="WAV60" s="15"/>
      <c r="WAW60" s="2"/>
      <c r="WBF60" s="4"/>
      <c r="WBG60" s="4"/>
      <c r="WBH60" s="4"/>
      <c r="WBI60" s="17"/>
      <c r="WBJ60" s="15"/>
      <c r="WBK60" s="2"/>
      <c r="WBT60" s="4"/>
      <c r="WBU60" s="4"/>
      <c r="WBV60" s="4"/>
      <c r="WBW60" s="17"/>
      <c r="WBX60" s="15"/>
      <c r="WBY60" s="2"/>
      <c r="WCH60" s="4"/>
      <c r="WCI60" s="4"/>
      <c r="WCJ60" s="4"/>
      <c r="WCK60" s="17"/>
      <c r="WCL60" s="15"/>
      <c r="WCM60" s="2"/>
      <c r="WCV60" s="4"/>
      <c r="WCW60" s="4"/>
      <c r="WCX60" s="4"/>
      <c r="WCY60" s="17"/>
      <c r="WCZ60" s="15"/>
      <c r="WDA60" s="2"/>
      <c r="WDJ60" s="4"/>
      <c r="WDK60" s="4"/>
      <c r="WDL60" s="4"/>
      <c r="WDM60" s="17"/>
      <c r="WDN60" s="15"/>
      <c r="WDO60" s="2"/>
      <c r="WDX60" s="4"/>
      <c r="WDY60" s="4"/>
      <c r="WDZ60" s="4"/>
      <c r="WEA60" s="17"/>
      <c r="WEB60" s="15"/>
      <c r="WEC60" s="2"/>
      <c r="WEL60" s="4"/>
      <c r="WEM60" s="4"/>
      <c r="WEN60" s="4"/>
      <c r="WEO60" s="17"/>
      <c r="WEP60" s="15"/>
      <c r="WEQ60" s="2"/>
      <c r="WEZ60" s="4"/>
      <c r="WFA60" s="4"/>
      <c r="WFB60" s="4"/>
      <c r="WFC60" s="17"/>
      <c r="WFD60" s="15"/>
      <c r="WFE60" s="2"/>
      <c r="WFN60" s="4"/>
      <c r="WFO60" s="4"/>
      <c r="WFP60" s="4"/>
      <c r="WFQ60" s="17"/>
      <c r="WFR60" s="15"/>
      <c r="WFS60" s="2"/>
      <c r="WGB60" s="4"/>
      <c r="WGC60" s="4"/>
      <c r="WGD60" s="4"/>
      <c r="WGE60" s="17"/>
      <c r="WGF60" s="15"/>
      <c r="WGG60" s="2"/>
      <c r="WGP60" s="4"/>
      <c r="WGQ60" s="4"/>
      <c r="WGR60" s="4"/>
      <c r="WGS60" s="17"/>
      <c r="WGT60" s="15"/>
      <c r="WGU60" s="2"/>
      <c r="WHD60" s="4"/>
      <c r="WHE60" s="4"/>
      <c r="WHF60" s="4"/>
      <c r="WHG60" s="17"/>
      <c r="WHH60" s="15"/>
      <c r="WHI60" s="2"/>
      <c r="WHR60" s="4"/>
      <c r="WHS60" s="4"/>
      <c r="WHT60" s="4"/>
      <c r="WHU60" s="17"/>
      <c r="WHV60" s="15"/>
      <c r="WHW60" s="2"/>
      <c r="WIF60" s="4"/>
      <c r="WIG60" s="4"/>
      <c r="WIH60" s="4"/>
      <c r="WII60" s="17"/>
      <c r="WIJ60" s="15"/>
      <c r="WIK60" s="2"/>
      <c r="WIT60" s="4"/>
      <c r="WIU60" s="4"/>
      <c r="WIV60" s="4"/>
      <c r="WIW60" s="17"/>
      <c r="WIX60" s="15"/>
      <c r="WIY60" s="2"/>
      <c r="WJH60" s="4"/>
      <c r="WJI60" s="4"/>
      <c r="WJJ60" s="4"/>
      <c r="WJK60" s="17"/>
      <c r="WJL60" s="15"/>
      <c r="WJM60" s="2"/>
      <c r="WJV60" s="4"/>
      <c r="WJW60" s="4"/>
      <c r="WJX60" s="4"/>
      <c r="WJY60" s="17"/>
      <c r="WJZ60" s="15"/>
      <c r="WKA60" s="2"/>
      <c r="WKJ60" s="4"/>
      <c r="WKK60" s="4"/>
      <c r="WKL60" s="4"/>
      <c r="WKM60" s="17"/>
      <c r="WKN60" s="15"/>
      <c r="WKO60" s="2"/>
      <c r="WKX60" s="4"/>
      <c r="WKY60" s="4"/>
      <c r="WKZ60" s="4"/>
      <c r="WLA60" s="17"/>
      <c r="WLB60" s="15"/>
      <c r="WLC60" s="2"/>
      <c r="WLL60" s="4"/>
      <c r="WLM60" s="4"/>
      <c r="WLN60" s="4"/>
      <c r="WLO60" s="17"/>
      <c r="WLP60" s="15"/>
      <c r="WLQ60" s="2"/>
      <c r="WLZ60" s="4"/>
      <c r="WMA60" s="4"/>
      <c r="WMB60" s="4"/>
      <c r="WMC60" s="17"/>
      <c r="WMD60" s="15"/>
      <c r="WME60" s="2"/>
      <c r="WMN60" s="4"/>
      <c r="WMO60" s="4"/>
      <c r="WMP60" s="4"/>
      <c r="WMQ60" s="17"/>
      <c r="WMR60" s="15"/>
      <c r="WMS60" s="2"/>
      <c r="WNB60" s="4"/>
      <c r="WNC60" s="4"/>
      <c r="WND60" s="4"/>
      <c r="WNE60" s="17"/>
      <c r="WNF60" s="15"/>
      <c r="WNG60" s="2"/>
      <c r="WNP60" s="4"/>
      <c r="WNQ60" s="4"/>
      <c r="WNR60" s="4"/>
      <c r="WNS60" s="17"/>
      <c r="WNT60" s="15"/>
      <c r="WNU60" s="2"/>
      <c r="WOD60" s="4"/>
      <c r="WOE60" s="4"/>
      <c r="WOF60" s="4"/>
      <c r="WOG60" s="17"/>
      <c r="WOH60" s="15"/>
      <c r="WOI60" s="2"/>
      <c r="WOR60" s="4"/>
      <c r="WOS60" s="4"/>
      <c r="WOT60" s="4"/>
      <c r="WOU60" s="17"/>
      <c r="WOV60" s="15"/>
      <c r="WOW60" s="2"/>
      <c r="WPF60" s="4"/>
      <c r="WPG60" s="4"/>
      <c r="WPH60" s="4"/>
      <c r="WPI60" s="17"/>
      <c r="WPJ60" s="15"/>
      <c r="WPK60" s="2"/>
      <c r="WPT60" s="4"/>
      <c r="WPU60" s="4"/>
      <c r="WPV60" s="4"/>
      <c r="WPW60" s="17"/>
      <c r="WPX60" s="15"/>
      <c r="WPY60" s="2"/>
      <c r="WQH60" s="4"/>
      <c r="WQI60" s="4"/>
      <c r="WQJ60" s="4"/>
      <c r="WQK60" s="17"/>
      <c r="WQL60" s="15"/>
      <c r="WQM60" s="2"/>
      <c r="WQV60" s="4"/>
      <c r="WQW60" s="4"/>
      <c r="WQX60" s="4"/>
      <c r="WQY60" s="17"/>
      <c r="WQZ60" s="15"/>
      <c r="WRA60" s="2"/>
      <c r="WRJ60" s="4"/>
      <c r="WRK60" s="4"/>
      <c r="WRL60" s="4"/>
      <c r="WRM60" s="17"/>
      <c r="WRN60" s="15"/>
      <c r="WRO60" s="2"/>
      <c r="WRX60" s="4"/>
      <c r="WRY60" s="4"/>
      <c r="WRZ60" s="4"/>
      <c r="WSA60" s="17"/>
      <c r="WSB60" s="15"/>
      <c r="WSC60" s="2"/>
      <c r="WSL60" s="4"/>
      <c r="WSM60" s="4"/>
      <c r="WSN60" s="4"/>
      <c r="WSO60" s="17"/>
      <c r="WSP60" s="15"/>
      <c r="WSQ60" s="2"/>
      <c r="WSZ60" s="4"/>
      <c r="WTA60" s="4"/>
      <c r="WTB60" s="4"/>
      <c r="WTC60" s="17"/>
      <c r="WTD60" s="15"/>
      <c r="WTE60" s="2"/>
      <c r="WTN60" s="4"/>
      <c r="WTO60" s="4"/>
      <c r="WTP60" s="4"/>
      <c r="WTQ60" s="17"/>
      <c r="WTR60" s="15"/>
      <c r="WTS60" s="2"/>
      <c r="WUB60" s="4"/>
      <c r="WUC60" s="4"/>
      <c r="WUD60" s="4"/>
      <c r="WUE60" s="17"/>
      <c r="WUF60" s="15"/>
      <c r="WUG60" s="2"/>
      <c r="WUP60" s="4"/>
      <c r="WUQ60" s="4"/>
      <c r="WUR60" s="4"/>
      <c r="WUS60" s="17"/>
      <c r="WUT60" s="15"/>
      <c r="WUU60" s="2"/>
      <c r="WVD60" s="4"/>
      <c r="WVE60" s="4"/>
      <c r="WVF60" s="4"/>
      <c r="WVG60" s="17"/>
      <c r="WVH60" s="15"/>
      <c r="WVI60" s="2"/>
      <c r="WVR60" s="4"/>
      <c r="WVS60" s="4"/>
      <c r="WVT60" s="4"/>
      <c r="WVU60" s="17"/>
      <c r="WVV60" s="15"/>
      <c r="WVW60" s="2"/>
      <c r="WWF60" s="4"/>
      <c r="WWG60" s="4"/>
      <c r="WWH60" s="4"/>
      <c r="WWI60" s="17"/>
      <c r="WWJ60" s="15"/>
      <c r="WWK60" s="2"/>
      <c r="WWT60" s="4"/>
      <c r="WWU60" s="4"/>
      <c r="WWV60" s="4"/>
      <c r="WWW60" s="17"/>
      <c r="WWX60" s="15"/>
      <c r="WWY60" s="2"/>
      <c r="WXH60" s="4"/>
      <c r="WXI60" s="4"/>
      <c r="WXJ60" s="4"/>
      <c r="WXK60" s="17"/>
      <c r="WXL60" s="15"/>
      <c r="WXM60" s="2"/>
      <c r="WXV60" s="4"/>
      <c r="WXW60" s="4"/>
      <c r="WXX60" s="4"/>
      <c r="WXY60" s="17"/>
      <c r="WXZ60" s="15"/>
      <c r="WYA60" s="2"/>
      <c r="WYJ60" s="4"/>
      <c r="WYK60" s="4"/>
      <c r="WYL60" s="4"/>
      <c r="WYM60" s="17"/>
      <c r="WYN60" s="15"/>
      <c r="WYO60" s="2"/>
      <c r="WYX60" s="4"/>
      <c r="WYY60" s="4"/>
      <c r="WYZ60" s="4"/>
      <c r="WZA60" s="17"/>
      <c r="WZB60" s="15"/>
      <c r="WZC60" s="2"/>
      <c r="WZL60" s="4"/>
      <c r="WZM60" s="4"/>
      <c r="WZN60" s="4"/>
      <c r="WZO60" s="17"/>
      <c r="WZP60" s="15"/>
      <c r="WZQ60" s="2"/>
      <c r="WZZ60" s="4"/>
      <c r="XAA60" s="4"/>
      <c r="XAB60" s="4"/>
      <c r="XAC60" s="17"/>
      <c r="XAD60" s="15"/>
      <c r="XAE60" s="2"/>
      <c r="XAN60" s="4"/>
      <c r="XAO60" s="4"/>
      <c r="XAP60" s="4"/>
      <c r="XAQ60" s="17"/>
      <c r="XAR60" s="15"/>
      <c r="XAS60" s="2"/>
      <c r="XBB60" s="4"/>
      <c r="XBC60" s="4"/>
      <c r="XBD60" s="4"/>
      <c r="XBE60" s="17"/>
      <c r="XBF60" s="15"/>
      <c r="XBG60" s="2"/>
      <c r="XBP60" s="4"/>
      <c r="XBQ60" s="4"/>
      <c r="XBR60" s="4"/>
      <c r="XBS60" s="17"/>
      <c r="XBT60" s="15"/>
      <c r="XBU60" s="2"/>
      <c r="XCD60" s="4"/>
      <c r="XCE60" s="4"/>
      <c r="XCF60" s="4"/>
      <c r="XCG60" s="17"/>
      <c r="XCH60" s="15"/>
      <c r="XCI60" s="2"/>
      <c r="XCR60" s="4"/>
      <c r="XCS60" s="4"/>
      <c r="XCT60" s="4"/>
      <c r="XCU60" s="17"/>
      <c r="XCV60" s="15"/>
      <c r="XCW60" s="2"/>
      <c r="XDF60" s="4"/>
      <c r="XDG60" s="4"/>
      <c r="XDH60" s="4"/>
      <c r="XDI60" s="17"/>
      <c r="XDJ60" s="15"/>
      <c r="XDK60" s="2"/>
      <c r="XDT60" s="4"/>
      <c r="XDU60" s="4"/>
      <c r="XDV60" s="4"/>
      <c r="XDW60" s="17"/>
      <c r="XDX60" s="15"/>
      <c r="XDY60" s="2"/>
      <c r="XEH60" s="4"/>
      <c r="XEI60" s="4"/>
      <c r="XEJ60" s="4"/>
      <c r="XEK60" s="17"/>
      <c r="XEL60" s="15"/>
      <c r="XEM60" s="2"/>
      <c r="XEV60" s="4"/>
      <c r="XEW60" s="4"/>
      <c r="XEX60" s="4"/>
      <c r="XEY60" s="17"/>
      <c r="XEZ60" s="15"/>
      <c r="XFA60" s="2"/>
    </row>
    <row r="61" spans="1:1023 1032:2045 2054:3067 3076:4089 4098:8191 8200:9213 9222:10235 10244:11257 11266:15359 15368:16381" ht="15">
      <c r="A61" s="1" t="s">
        <v>217</v>
      </c>
      <c r="B61" s="5" t="s">
        <v>218</v>
      </c>
      <c r="C61" s="11">
        <v>43211507</v>
      </c>
      <c r="D61" s="11" t="s">
        <v>219</v>
      </c>
      <c r="E61" s="11" t="s">
        <v>24</v>
      </c>
      <c r="F61" s="11" t="s">
        <v>219</v>
      </c>
      <c r="G61" s="5" t="s">
        <v>220</v>
      </c>
      <c r="H61" s="11" t="s">
        <v>26</v>
      </c>
      <c r="I61" s="11">
        <v>1</v>
      </c>
      <c r="J61" s="14">
        <v>49.99</v>
      </c>
      <c r="K61" s="13">
        <v>0.16</v>
      </c>
      <c r="L61" s="12">
        <f>Table134[[#This Row],[OEM MSRP / List Price]]*(1-Table134[[#This Row],[Contract Discount]])</f>
        <v>41.991599999999998</v>
      </c>
      <c r="M61" s="12" t="s">
        <v>215</v>
      </c>
      <c r="N61" s="11" t="s">
        <v>221</v>
      </c>
    </row>
    <row r="62" spans="1:1023 1032:2045 2054:3067 3076:4089 4098:8191 8200:9213 9222:10235 10244:11257 11266:15359 15368:16381" ht="15">
      <c r="A62" s="1" t="s">
        <v>222</v>
      </c>
      <c r="B62" s="5" t="s">
        <v>218</v>
      </c>
      <c r="C62" s="11">
        <v>43211507</v>
      </c>
      <c r="D62" s="11" t="s">
        <v>223</v>
      </c>
      <c r="E62" s="11" t="s">
        <v>24</v>
      </c>
      <c r="F62" s="11" t="s">
        <v>223</v>
      </c>
      <c r="G62" s="5" t="s">
        <v>224</v>
      </c>
      <c r="H62" s="11" t="s">
        <v>26</v>
      </c>
      <c r="I62" s="11">
        <v>1</v>
      </c>
      <c r="J62" s="14">
        <v>29.99</v>
      </c>
      <c r="K62" s="13">
        <v>0.16</v>
      </c>
      <c r="L62" s="12">
        <f>Table134[[#This Row],[OEM MSRP / List Price]]*(1-Table134[[#This Row],[Contract Discount]])</f>
        <v>25.191599999999998</v>
      </c>
      <c r="M62" s="12" t="s">
        <v>215</v>
      </c>
      <c r="N62" s="11" t="s">
        <v>221</v>
      </c>
    </row>
    <row r="63" spans="1:1023 1032:2045 2054:3067 3076:4089 4098:8191 8200:9213 9222:10235 10244:11257 11266:15359 15368:16381" ht="15">
      <c r="A63" s="1" t="s">
        <v>225</v>
      </c>
      <c r="B63" s="5" t="s">
        <v>218</v>
      </c>
      <c r="C63" s="11">
        <v>43211507</v>
      </c>
      <c r="D63" s="11" t="s">
        <v>226</v>
      </c>
      <c r="E63" s="11" t="s">
        <v>24</v>
      </c>
      <c r="F63" s="11" t="s">
        <v>226</v>
      </c>
      <c r="G63" s="5" t="s">
        <v>227</v>
      </c>
      <c r="H63" s="11" t="s">
        <v>26</v>
      </c>
      <c r="I63" s="11">
        <v>1</v>
      </c>
      <c r="J63" s="14">
        <v>17.989999999999998</v>
      </c>
      <c r="K63" s="13">
        <v>0.16</v>
      </c>
      <c r="L63" s="12">
        <f>Table134[[#This Row],[OEM MSRP / List Price]]*(1-Table134[[#This Row],[Contract Discount]])</f>
        <v>15.111599999999997</v>
      </c>
      <c r="M63" s="12" t="s">
        <v>215</v>
      </c>
      <c r="N63" s="11" t="s">
        <v>221</v>
      </c>
    </row>
    <row r="64" spans="1:1023 1032:2045 2054:3067 3076:4089 4098:8191 8200:9213 9222:10235 10244:11257 11266:15359 15368:16381" ht="15">
      <c r="A64" s="1" t="s">
        <v>228</v>
      </c>
      <c r="B64" s="5" t="s">
        <v>218</v>
      </c>
      <c r="C64" s="11">
        <v>43211507</v>
      </c>
      <c r="D64" s="11" t="s">
        <v>229</v>
      </c>
      <c r="E64" s="11" t="s">
        <v>24</v>
      </c>
      <c r="F64" s="11" t="s">
        <v>229</v>
      </c>
      <c r="G64" s="5" t="s">
        <v>230</v>
      </c>
      <c r="H64" s="11" t="s">
        <v>26</v>
      </c>
      <c r="I64" s="11">
        <v>1</v>
      </c>
      <c r="J64" s="14">
        <v>44.99</v>
      </c>
      <c r="K64" s="13">
        <v>0.16</v>
      </c>
      <c r="L64" s="12">
        <f>Table134[[#This Row],[OEM MSRP / List Price]]*(1-Table134[[#This Row],[Contract Discount]])</f>
        <v>37.791600000000003</v>
      </c>
      <c r="M64" s="12" t="s">
        <v>215</v>
      </c>
      <c r="N64" s="11" t="s">
        <v>221</v>
      </c>
    </row>
    <row r="65" spans="1:14" ht="15">
      <c r="A65" s="1" t="s">
        <v>231</v>
      </c>
      <c r="B65" s="5" t="s">
        <v>232</v>
      </c>
      <c r="C65" s="11">
        <v>43211507</v>
      </c>
      <c r="D65" s="11" t="s">
        <v>233</v>
      </c>
      <c r="E65" s="11" t="s">
        <v>24</v>
      </c>
      <c r="F65" s="11" t="s">
        <v>233</v>
      </c>
      <c r="G65" s="5" t="s">
        <v>234</v>
      </c>
      <c r="H65" s="11" t="s">
        <v>26</v>
      </c>
      <c r="I65" s="11">
        <v>1</v>
      </c>
      <c r="J65" s="14">
        <v>19.989999999999998</v>
      </c>
      <c r="K65" s="13">
        <v>0.16</v>
      </c>
      <c r="L65" s="12">
        <f>Table134[[#This Row],[OEM MSRP / List Price]]*(1-Table134[[#This Row],[Contract Discount]])</f>
        <v>16.791599999999999</v>
      </c>
      <c r="M65" s="12" t="s">
        <v>215</v>
      </c>
      <c r="N65" s="11" t="s">
        <v>221</v>
      </c>
    </row>
    <row r="66" spans="1:14" ht="15">
      <c r="A66" s="1" t="s">
        <v>235</v>
      </c>
      <c r="B66" s="5" t="s">
        <v>236</v>
      </c>
      <c r="C66" s="11">
        <v>43211507</v>
      </c>
      <c r="D66" s="11" t="s">
        <v>237</v>
      </c>
      <c r="E66" s="11" t="s">
        <v>24</v>
      </c>
      <c r="F66" s="11" t="s">
        <v>237</v>
      </c>
      <c r="G66" s="5" t="s">
        <v>238</v>
      </c>
      <c r="H66" s="11" t="s">
        <v>26</v>
      </c>
      <c r="I66" s="11">
        <v>1</v>
      </c>
      <c r="J66" s="14">
        <v>14.99</v>
      </c>
      <c r="K66" s="13">
        <v>0.16</v>
      </c>
      <c r="L66" s="12">
        <f>Table134[[#This Row],[OEM MSRP / List Price]]*(1-Table134[[#This Row],[Contract Discount]])</f>
        <v>12.5916</v>
      </c>
      <c r="M66" s="12" t="s">
        <v>215</v>
      </c>
      <c r="N66" s="11" t="s">
        <v>221</v>
      </c>
    </row>
    <row r="67" spans="1:14" ht="30">
      <c r="A67" s="1" t="s">
        <v>239</v>
      </c>
      <c r="B67" s="5" t="s">
        <v>240</v>
      </c>
      <c r="C67" s="11">
        <v>43211507</v>
      </c>
      <c r="D67" s="11" t="s">
        <v>241</v>
      </c>
      <c r="E67" s="11" t="s">
        <v>24</v>
      </c>
      <c r="F67" s="11" t="s">
        <v>241</v>
      </c>
      <c r="G67" s="5" t="s">
        <v>242</v>
      </c>
      <c r="H67" s="11" t="s">
        <v>26</v>
      </c>
      <c r="I67" s="11">
        <v>1</v>
      </c>
      <c r="J67" s="14">
        <v>29.99</v>
      </c>
      <c r="K67" s="13">
        <v>0.16</v>
      </c>
      <c r="L67" s="12">
        <f>Table134[[#This Row],[OEM MSRP / List Price]]*(1-Table134[[#This Row],[Contract Discount]])</f>
        <v>25.191599999999998</v>
      </c>
      <c r="M67" s="12" t="s">
        <v>215</v>
      </c>
      <c r="N67" s="11" t="s">
        <v>221</v>
      </c>
    </row>
    <row r="68" spans="1:14" ht="30">
      <c r="A68" s="1" t="s">
        <v>243</v>
      </c>
      <c r="B68" s="5" t="s">
        <v>244</v>
      </c>
      <c r="C68" s="11">
        <v>43211507</v>
      </c>
      <c r="D68" s="11" t="s">
        <v>245</v>
      </c>
      <c r="E68" s="11" t="s">
        <v>24</v>
      </c>
      <c r="F68" s="11" t="s">
        <v>245</v>
      </c>
      <c r="G68" s="5" t="s">
        <v>246</v>
      </c>
      <c r="H68" s="11" t="s">
        <v>26</v>
      </c>
      <c r="I68" s="11">
        <v>1</v>
      </c>
      <c r="J68" s="14">
        <v>44.99</v>
      </c>
      <c r="K68" s="13">
        <v>0.16</v>
      </c>
      <c r="L68" s="12">
        <f>Table134[[#This Row],[OEM MSRP / List Price]]*(1-Table134[[#This Row],[Contract Discount]])</f>
        <v>37.791600000000003</v>
      </c>
      <c r="M68" s="12" t="s">
        <v>215</v>
      </c>
      <c r="N68" s="11" t="s">
        <v>221</v>
      </c>
    </row>
    <row r="69" spans="1:14" ht="15">
      <c r="A69" s="1" t="s">
        <v>247</v>
      </c>
      <c r="B69" s="5" t="s">
        <v>248</v>
      </c>
      <c r="C69" s="11">
        <v>43211507</v>
      </c>
      <c r="D69" s="11" t="s">
        <v>249</v>
      </c>
      <c r="E69" s="11" t="s">
        <v>24</v>
      </c>
      <c r="F69" s="11" t="s">
        <v>249</v>
      </c>
      <c r="G69" s="5" t="s">
        <v>250</v>
      </c>
      <c r="H69" s="11" t="s">
        <v>26</v>
      </c>
      <c r="I69" s="11">
        <v>1</v>
      </c>
      <c r="J69" s="14">
        <v>49.99</v>
      </c>
      <c r="K69" s="13">
        <v>0.16</v>
      </c>
      <c r="L69" s="12">
        <f>Table134[[#This Row],[OEM MSRP / List Price]]*(1-Table134[[#This Row],[Contract Discount]])</f>
        <v>41.991599999999998</v>
      </c>
      <c r="M69" s="12" t="s">
        <v>215</v>
      </c>
      <c r="N69" s="11" t="s">
        <v>221</v>
      </c>
    </row>
    <row r="70" spans="1:14" ht="20.25">
      <c r="A70" s="165" t="s">
        <v>251</v>
      </c>
      <c r="B70" s="165"/>
      <c r="C70" s="165"/>
      <c r="D70" s="165"/>
      <c r="E70" s="165"/>
      <c r="F70" s="165"/>
      <c r="G70" s="165"/>
      <c r="H70" s="165"/>
      <c r="I70" s="165"/>
      <c r="J70" s="165"/>
      <c r="K70" s="165"/>
      <c r="L70" s="165"/>
      <c r="M70" s="165"/>
      <c r="N70" s="165"/>
    </row>
    <row r="71" spans="1:14" ht="31.5">
      <c r="A71" s="2" t="s">
        <v>7</v>
      </c>
      <c r="B71" s="3" t="s">
        <v>8</v>
      </c>
      <c r="C71" s="3" t="s">
        <v>9</v>
      </c>
      <c r="D71" s="3" t="s">
        <v>10</v>
      </c>
      <c r="E71" s="3" t="s">
        <v>11</v>
      </c>
      <c r="F71" s="3" t="s">
        <v>12</v>
      </c>
      <c r="G71" s="3" t="s">
        <v>13</v>
      </c>
      <c r="H71" s="3" t="s">
        <v>14</v>
      </c>
      <c r="I71" s="3" t="s">
        <v>15</v>
      </c>
      <c r="J71" s="4" t="s">
        <v>16</v>
      </c>
      <c r="K71" s="4" t="s">
        <v>17</v>
      </c>
      <c r="L71" s="4" t="s">
        <v>18</v>
      </c>
      <c r="M71" s="17" t="s">
        <v>19</v>
      </c>
      <c r="N71" s="15" t="s">
        <v>20</v>
      </c>
    </row>
    <row r="72" spans="1:14" ht="15">
      <c r="A72" s="1" t="s">
        <v>252</v>
      </c>
      <c r="B72" s="5" t="s">
        <v>253</v>
      </c>
      <c r="C72" s="11">
        <v>43211507</v>
      </c>
      <c r="D72" s="11" t="s">
        <v>254</v>
      </c>
      <c r="E72" s="11" t="s">
        <v>24</v>
      </c>
      <c r="F72" s="11" t="s">
        <v>255</v>
      </c>
      <c r="G72" s="5" t="s">
        <v>256</v>
      </c>
      <c r="H72" s="11" t="s">
        <v>26</v>
      </c>
      <c r="I72" s="11">
        <v>1</v>
      </c>
      <c r="J72" s="14">
        <v>49</v>
      </c>
      <c r="K72" s="13">
        <v>0.16</v>
      </c>
      <c r="L72" s="12">
        <f>Table13427[[#This Row],[OEM MSRP / List Price]]*(1-Table13427[[#This Row],[Contract Discount]])</f>
        <v>41.16</v>
      </c>
      <c r="M72" s="12" t="s">
        <v>257</v>
      </c>
      <c r="N72" s="11" t="s">
        <v>258</v>
      </c>
    </row>
    <row r="73" spans="1:14" ht="15">
      <c r="A73" s="1" t="s">
        <v>259</v>
      </c>
      <c r="B73" s="5" t="s">
        <v>260</v>
      </c>
      <c r="C73" s="11">
        <v>43211507</v>
      </c>
      <c r="D73" s="11" t="s">
        <v>261</v>
      </c>
      <c r="E73" s="11" t="s">
        <v>24</v>
      </c>
      <c r="F73" s="11" t="s">
        <v>255</v>
      </c>
      <c r="G73" s="5" t="s">
        <v>262</v>
      </c>
      <c r="H73" s="11" t="s">
        <v>26</v>
      </c>
      <c r="I73" s="11">
        <v>1</v>
      </c>
      <c r="J73" s="14">
        <v>119</v>
      </c>
      <c r="K73" s="13">
        <v>0.16</v>
      </c>
      <c r="L73" s="12">
        <f>Table13427[[#This Row],[OEM MSRP / List Price]]*(1-Table13427[[#This Row],[Contract Discount]])</f>
        <v>99.96</v>
      </c>
      <c r="M73" s="12" t="s">
        <v>257</v>
      </c>
      <c r="N73" s="11" t="s">
        <v>258</v>
      </c>
    </row>
    <row r="74" spans="1:14" ht="15">
      <c r="A74" s="1" t="s">
        <v>263</v>
      </c>
      <c r="B74" s="5" t="s">
        <v>264</v>
      </c>
      <c r="C74" s="11">
        <v>43211507</v>
      </c>
      <c r="D74" s="11" t="s">
        <v>265</v>
      </c>
      <c r="E74" s="11" t="s">
        <v>24</v>
      </c>
      <c r="F74" s="11" t="s">
        <v>265</v>
      </c>
      <c r="G74" s="5" t="s">
        <v>266</v>
      </c>
      <c r="H74" s="11" t="s">
        <v>26</v>
      </c>
      <c r="I74" s="11">
        <v>1</v>
      </c>
      <c r="J74" s="14">
        <v>39</v>
      </c>
      <c r="K74" s="13">
        <v>0.16</v>
      </c>
      <c r="L74" s="12">
        <f>Table13427[[#This Row],[OEM MSRP / List Price]]*(1-Table13427[[#This Row],[Contract Discount]])</f>
        <v>32.76</v>
      </c>
      <c r="M74" s="12" t="s">
        <v>257</v>
      </c>
      <c r="N74" s="11" t="s">
        <v>267</v>
      </c>
    </row>
    <row r="75" spans="1:14" ht="15">
      <c r="A75" s="1" t="s">
        <v>268</v>
      </c>
      <c r="B75" s="5" t="s">
        <v>264</v>
      </c>
      <c r="C75" s="11">
        <v>43211507</v>
      </c>
      <c r="D75" s="11" t="s">
        <v>269</v>
      </c>
      <c r="E75" s="11" t="s">
        <v>24</v>
      </c>
      <c r="F75" s="11" t="s">
        <v>269</v>
      </c>
      <c r="G75" s="5" t="s">
        <v>270</v>
      </c>
      <c r="H75" s="11" t="s">
        <v>26</v>
      </c>
      <c r="I75" s="11">
        <v>1</v>
      </c>
      <c r="J75" s="14">
        <v>109</v>
      </c>
      <c r="K75" s="13">
        <v>0.16</v>
      </c>
      <c r="L75" s="12">
        <f>Table13427[[#This Row],[OEM MSRP / List Price]]*(1-Table13427[[#This Row],[Contract Discount]])</f>
        <v>91.56</v>
      </c>
      <c r="M75" s="12" t="s">
        <v>257</v>
      </c>
      <c r="N75" s="11" t="s">
        <v>271</v>
      </c>
    </row>
    <row r="76" spans="1:14" ht="15">
      <c r="A76" s="1" t="s">
        <v>272</v>
      </c>
      <c r="B76" s="5" t="s">
        <v>273</v>
      </c>
      <c r="C76" s="11">
        <v>43211507</v>
      </c>
      <c r="D76" s="11" t="s">
        <v>274</v>
      </c>
      <c r="E76" s="11" t="s">
        <v>24</v>
      </c>
      <c r="F76" s="11" t="s">
        <v>274</v>
      </c>
      <c r="G76" s="5" t="s">
        <v>275</v>
      </c>
      <c r="H76" s="11" t="s">
        <v>26</v>
      </c>
      <c r="I76" s="11">
        <v>1</v>
      </c>
      <c r="J76" s="14">
        <v>30</v>
      </c>
      <c r="K76" s="13">
        <v>0.16</v>
      </c>
      <c r="L76" s="12">
        <f>Table13427[[#This Row],[OEM MSRP / List Price]]*(1-Table13427[[#This Row],[Contract Discount]])</f>
        <v>25.2</v>
      </c>
      <c r="M76" s="12" t="s">
        <v>257</v>
      </c>
      <c r="N76" s="11" t="s">
        <v>276</v>
      </c>
    </row>
    <row r="77" spans="1:14" ht="15">
      <c r="A77" s="1" t="s">
        <v>277</v>
      </c>
      <c r="B77" s="5" t="s">
        <v>278</v>
      </c>
      <c r="C77" s="11">
        <v>43211507</v>
      </c>
      <c r="D77" s="11" t="s">
        <v>279</v>
      </c>
      <c r="E77" s="11" t="s">
        <v>24</v>
      </c>
      <c r="F77" s="11" t="s">
        <v>279</v>
      </c>
      <c r="G77" s="5" t="s">
        <v>280</v>
      </c>
      <c r="H77" s="11" t="s">
        <v>26</v>
      </c>
      <c r="I77" s="11">
        <v>1</v>
      </c>
      <c r="J77" s="14">
        <v>50</v>
      </c>
      <c r="K77" s="13">
        <v>0.16</v>
      </c>
      <c r="L77" s="12">
        <f>Table13427[[#This Row],[OEM MSRP / List Price]]*(1-Table13427[[#This Row],[Contract Discount]])</f>
        <v>42</v>
      </c>
      <c r="M77" s="12" t="s">
        <v>257</v>
      </c>
      <c r="N77" s="11" t="s">
        <v>281</v>
      </c>
    </row>
    <row r="78" spans="1:14" s="10" customFormat="1" ht="18">
      <c r="A78" s="1" t="s">
        <v>282</v>
      </c>
      <c r="B78" s="5" t="s">
        <v>283</v>
      </c>
      <c r="C78" s="11">
        <v>43211507</v>
      </c>
      <c r="D78" s="11" t="s">
        <v>284</v>
      </c>
      <c r="E78" s="11" t="s">
        <v>24</v>
      </c>
      <c r="F78" s="11" t="s">
        <v>284</v>
      </c>
      <c r="G78" s="5" t="s">
        <v>285</v>
      </c>
      <c r="H78" s="11" t="s">
        <v>26</v>
      </c>
      <c r="I78" s="11">
        <v>1</v>
      </c>
      <c r="J78" s="14">
        <v>70</v>
      </c>
      <c r="K78" s="13">
        <v>0.16</v>
      </c>
      <c r="L78" s="12">
        <f>Table13427[[#This Row],[OEM MSRP / List Price]]*(1-Table13427[[#This Row],[Contract Discount]])</f>
        <v>58.8</v>
      </c>
      <c r="M78" s="12" t="s">
        <v>257</v>
      </c>
      <c r="N78" s="11" t="s">
        <v>286</v>
      </c>
    </row>
    <row r="79" spans="1:14" ht="65.25" customHeight="1">
      <c r="A79" s="1" t="s">
        <v>287</v>
      </c>
      <c r="B79" s="5" t="s">
        <v>288</v>
      </c>
      <c r="C79" s="11">
        <v>43211507</v>
      </c>
      <c r="D79" s="11" t="s">
        <v>289</v>
      </c>
      <c r="E79" s="11" t="s">
        <v>24</v>
      </c>
      <c r="F79" s="11" t="s">
        <v>289</v>
      </c>
      <c r="G79" s="5" t="s">
        <v>290</v>
      </c>
      <c r="H79" s="11" t="s">
        <v>26</v>
      </c>
      <c r="I79" s="11">
        <v>1</v>
      </c>
      <c r="J79" s="14">
        <v>19</v>
      </c>
      <c r="K79" s="13">
        <v>0.16</v>
      </c>
      <c r="L79" s="12">
        <f>Table13427[[#This Row],[OEM MSRP / List Price]]*(1-Table13427[[#This Row],[Contract Discount]])</f>
        <v>15.959999999999999</v>
      </c>
      <c r="M79" s="12" t="s">
        <v>257</v>
      </c>
      <c r="N79" s="11" t="s">
        <v>291</v>
      </c>
    </row>
    <row r="80" spans="1:14" ht="15">
      <c r="A80" s="1" t="s">
        <v>292</v>
      </c>
      <c r="B80" s="5" t="s">
        <v>293</v>
      </c>
      <c r="C80" s="11">
        <v>43211507</v>
      </c>
      <c r="D80" s="11" t="s">
        <v>294</v>
      </c>
      <c r="E80" s="11" t="s">
        <v>24</v>
      </c>
      <c r="F80" s="11" t="s">
        <v>294</v>
      </c>
      <c r="G80" s="5" t="s">
        <v>295</v>
      </c>
      <c r="H80" s="11" t="s">
        <v>26</v>
      </c>
      <c r="I80" s="11">
        <v>1</v>
      </c>
      <c r="J80" s="14">
        <v>59</v>
      </c>
      <c r="K80" s="13">
        <v>0.16</v>
      </c>
      <c r="L80" s="12">
        <f>Table13427[[#This Row],[OEM MSRP / List Price]]*(1-Table13427[[#This Row],[Contract Discount]])</f>
        <v>49.559999999999995</v>
      </c>
      <c r="M80" s="12" t="s">
        <v>257</v>
      </c>
      <c r="N80" s="11" t="s">
        <v>291</v>
      </c>
    </row>
    <row r="81" spans="1:14" ht="15">
      <c r="A81" s="1" t="s">
        <v>296</v>
      </c>
      <c r="B81" s="5" t="s">
        <v>297</v>
      </c>
      <c r="C81" s="11">
        <v>43211507</v>
      </c>
      <c r="D81" s="11" t="s">
        <v>298</v>
      </c>
      <c r="E81" s="11" t="s">
        <v>24</v>
      </c>
      <c r="F81" s="11" t="s">
        <v>298</v>
      </c>
      <c r="G81" s="5" t="s">
        <v>299</v>
      </c>
      <c r="H81" s="11" t="s">
        <v>26</v>
      </c>
      <c r="I81" s="11">
        <v>1</v>
      </c>
      <c r="J81" s="14">
        <v>89</v>
      </c>
      <c r="K81" s="13">
        <v>0.16</v>
      </c>
      <c r="L81" s="12">
        <f>Table13427[[#This Row],[OEM MSRP / List Price]]*(1-Table13427[[#This Row],[Contract Discount]])</f>
        <v>74.759999999999991</v>
      </c>
      <c r="M81" s="12" t="s">
        <v>257</v>
      </c>
      <c r="N81" s="11" t="s">
        <v>291</v>
      </c>
    </row>
    <row r="82" spans="1:14" ht="15">
      <c r="A82" s="1" t="s">
        <v>300</v>
      </c>
      <c r="B82" s="5" t="s">
        <v>301</v>
      </c>
      <c r="C82" s="11">
        <v>43211507</v>
      </c>
      <c r="D82" s="11" t="s">
        <v>302</v>
      </c>
      <c r="E82" s="11" t="s">
        <v>24</v>
      </c>
      <c r="F82" s="11" t="s">
        <v>302</v>
      </c>
      <c r="G82" s="5" t="s">
        <v>303</v>
      </c>
      <c r="H82" s="11" t="s">
        <v>26</v>
      </c>
      <c r="I82" s="11">
        <v>1</v>
      </c>
      <c r="J82" s="14">
        <v>49</v>
      </c>
      <c r="K82" s="13">
        <v>0.16</v>
      </c>
      <c r="L82" s="12">
        <f>Table13427[[#This Row],[OEM MSRP / List Price]]*(1-Table13427[[#This Row],[Contract Discount]])</f>
        <v>41.16</v>
      </c>
      <c r="M82" s="12" t="s">
        <v>257</v>
      </c>
      <c r="N82" s="11" t="s">
        <v>291</v>
      </c>
    </row>
    <row r="83" spans="1:14" ht="15">
      <c r="A83" s="1" t="s">
        <v>304</v>
      </c>
      <c r="B83" s="5" t="s">
        <v>305</v>
      </c>
      <c r="C83" s="11">
        <v>43211507</v>
      </c>
      <c r="D83" s="11" t="s">
        <v>306</v>
      </c>
      <c r="E83" s="11" t="s">
        <v>24</v>
      </c>
      <c r="F83" s="11" t="s">
        <v>306</v>
      </c>
      <c r="G83" s="5" t="s">
        <v>307</v>
      </c>
      <c r="H83" s="11" t="s">
        <v>26</v>
      </c>
      <c r="I83" s="11">
        <v>1</v>
      </c>
      <c r="J83" s="14">
        <v>69</v>
      </c>
      <c r="K83" s="13">
        <v>0.16</v>
      </c>
      <c r="L83" s="12">
        <f>Table13427[[#This Row],[OEM MSRP / List Price]]*(1-Table13427[[#This Row],[Contract Discount]])</f>
        <v>57.96</v>
      </c>
      <c r="M83" s="12" t="s">
        <v>257</v>
      </c>
      <c r="N83" s="11" t="s">
        <v>291</v>
      </c>
    </row>
    <row r="84" spans="1:14" ht="15">
      <c r="A84" s="1" t="s">
        <v>308</v>
      </c>
      <c r="B84" s="5" t="s">
        <v>309</v>
      </c>
      <c r="C84" s="11">
        <v>43211507</v>
      </c>
      <c r="D84" s="11" t="s">
        <v>310</v>
      </c>
      <c r="E84" s="11" t="s">
        <v>24</v>
      </c>
      <c r="F84" s="11" t="s">
        <v>310</v>
      </c>
      <c r="G84" s="5" t="s">
        <v>311</v>
      </c>
      <c r="H84" s="11" t="s">
        <v>26</v>
      </c>
      <c r="I84" s="11">
        <v>1</v>
      </c>
      <c r="J84" s="14">
        <v>49</v>
      </c>
      <c r="K84" s="13">
        <v>0.16</v>
      </c>
      <c r="L84" s="12">
        <f>Table13427[[#This Row],[OEM MSRP / List Price]]*(1-Table13427[[#This Row],[Contract Discount]])</f>
        <v>41.16</v>
      </c>
      <c r="M84" s="12" t="s">
        <v>257</v>
      </c>
      <c r="N84" s="11" t="s">
        <v>291</v>
      </c>
    </row>
    <row r="85" spans="1:14" ht="15">
      <c r="A85" s="1" t="s">
        <v>312</v>
      </c>
      <c r="B85" s="5" t="s">
        <v>309</v>
      </c>
      <c r="C85" s="11">
        <v>43211507</v>
      </c>
      <c r="D85" s="11" t="s">
        <v>313</v>
      </c>
      <c r="E85" s="11" t="s">
        <v>24</v>
      </c>
      <c r="F85" s="11" t="s">
        <v>313</v>
      </c>
      <c r="G85" s="5" t="s">
        <v>314</v>
      </c>
      <c r="H85" s="11" t="s">
        <v>26</v>
      </c>
      <c r="I85" s="11">
        <v>1</v>
      </c>
      <c r="J85" s="14">
        <v>29</v>
      </c>
      <c r="K85" s="13">
        <v>0.16</v>
      </c>
      <c r="L85" s="12">
        <f>Table13427[[#This Row],[OEM MSRP / List Price]]*(1-Table13427[[#This Row],[Contract Discount]])</f>
        <v>24.36</v>
      </c>
      <c r="M85" s="12" t="s">
        <v>257</v>
      </c>
      <c r="N85" s="11" t="s">
        <v>291</v>
      </c>
    </row>
    <row r="86" spans="1:14" ht="15">
      <c r="A86" s="1" t="s">
        <v>315</v>
      </c>
      <c r="B86" s="5" t="s">
        <v>301</v>
      </c>
      <c r="C86" s="11">
        <v>43211507</v>
      </c>
      <c r="D86" s="11" t="s">
        <v>316</v>
      </c>
      <c r="E86" s="11" t="s">
        <v>24</v>
      </c>
      <c r="F86" s="11" t="s">
        <v>316</v>
      </c>
      <c r="G86" s="5" t="s">
        <v>317</v>
      </c>
      <c r="H86" s="11" t="s">
        <v>26</v>
      </c>
      <c r="I86" s="11">
        <v>1</v>
      </c>
      <c r="J86" s="14">
        <v>29</v>
      </c>
      <c r="K86" s="13">
        <v>0.16</v>
      </c>
      <c r="L86" s="12">
        <f>Table13427[[#This Row],[OEM MSRP / List Price]]*(1-Table13427[[#This Row],[Contract Discount]])</f>
        <v>24.36</v>
      </c>
      <c r="M86" s="12" t="s">
        <v>257</v>
      </c>
      <c r="N86" s="11" t="s">
        <v>291</v>
      </c>
    </row>
    <row r="87" spans="1:14" s="34" customFormat="1" ht="15">
      <c r="A87" s="1" t="s">
        <v>318</v>
      </c>
      <c r="B87" s="5" t="s">
        <v>305</v>
      </c>
      <c r="C87" s="11">
        <v>43211507</v>
      </c>
      <c r="D87" s="11" t="s">
        <v>319</v>
      </c>
      <c r="E87" s="11" t="s">
        <v>24</v>
      </c>
      <c r="F87" s="11" t="s">
        <v>319</v>
      </c>
      <c r="G87" s="5" t="s">
        <v>320</v>
      </c>
      <c r="H87" s="11" t="s">
        <v>26</v>
      </c>
      <c r="I87" s="11">
        <v>1</v>
      </c>
      <c r="J87" s="14">
        <v>39</v>
      </c>
      <c r="K87" s="13">
        <v>0.16</v>
      </c>
      <c r="L87" s="12">
        <f>Table13427[[#This Row],[OEM MSRP / List Price]]*(1-Table13427[[#This Row],[Contract Discount]])</f>
        <v>32.76</v>
      </c>
      <c r="M87" s="12" t="s">
        <v>257</v>
      </c>
      <c r="N87" s="11" t="s">
        <v>291</v>
      </c>
    </row>
    <row r="88" spans="1:14" ht="15">
      <c r="A88" s="1" t="s">
        <v>321</v>
      </c>
      <c r="B88" s="5" t="s">
        <v>297</v>
      </c>
      <c r="C88" s="11">
        <v>43211507</v>
      </c>
      <c r="D88" s="11" t="s">
        <v>322</v>
      </c>
      <c r="E88" s="11" t="s">
        <v>24</v>
      </c>
      <c r="F88" s="11" t="s">
        <v>322</v>
      </c>
      <c r="G88" s="5" t="s">
        <v>323</v>
      </c>
      <c r="H88" s="11" t="s">
        <v>26</v>
      </c>
      <c r="I88" s="11">
        <v>1</v>
      </c>
      <c r="J88" s="14">
        <v>69</v>
      </c>
      <c r="K88" s="13">
        <v>0.16</v>
      </c>
      <c r="L88" s="12">
        <f>Table13427[[#This Row],[OEM MSRP / List Price]]*(1-Table13427[[#This Row],[Contract Discount]])</f>
        <v>57.96</v>
      </c>
      <c r="M88" s="12" t="s">
        <v>257</v>
      </c>
      <c r="N88" s="11" t="s">
        <v>291</v>
      </c>
    </row>
    <row r="89" spans="1:14" ht="20.25" hidden="1">
      <c r="A89" s="165" t="s">
        <v>324</v>
      </c>
      <c r="B89" s="165"/>
      <c r="C89" s="165"/>
      <c r="D89" s="165"/>
      <c r="E89" s="165"/>
      <c r="F89" s="165"/>
      <c r="G89" s="165"/>
      <c r="H89" s="165"/>
      <c r="I89" s="165"/>
      <c r="J89" s="165"/>
      <c r="K89" s="165"/>
      <c r="L89" s="165"/>
      <c r="M89" s="165"/>
      <c r="N89" s="165"/>
    </row>
    <row r="90" spans="1:14" ht="31.5">
      <c r="A90" s="2" t="s">
        <v>7</v>
      </c>
      <c r="B90" s="3" t="s">
        <v>8</v>
      </c>
      <c r="C90" s="3" t="s">
        <v>9</v>
      </c>
      <c r="D90" s="3" t="s">
        <v>12</v>
      </c>
      <c r="E90" s="3" t="s">
        <v>14</v>
      </c>
      <c r="F90" s="3" t="s">
        <v>15</v>
      </c>
      <c r="G90" s="3" t="s">
        <v>325</v>
      </c>
      <c r="H90" s="3" t="s">
        <v>17</v>
      </c>
      <c r="I90" s="3" t="s">
        <v>18</v>
      </c>
      <c r="J90" s="171"/>
      <c r="K90" s="171"/>
      <c r="L90" s="171"/>
      <c r="M90" s="171"/>
      <c r="N90" s="171"/>
    </row>
    <row r="91" spans="1:14" ht="15">
      <c r="A91" s="1" t="s">
        <v>326</v>
      </c>
      <c r="B91" s="5" t="s">
        <v>327</v>
      </c>
      <c r="C91" s="11">
        <v>81110000</v>
      </c>
      <c r="D91" s="11" t="s">
        <v>328</v>
      </c>
      <c r="E91" s="11" t="s">
        <v>26</v>
      </c>
      <c r="F91" s="11">
        <v>1</v>
      </c>
      <c r="G91" s="14">
        <v>70</v>
      </c>
      <c r="H91" s="13">
        <v>0.4</v>
      </c>
      <c r="I91" s="12">
        <f>Table1345[[#This Row],[Contractor''s Standard Hourly Rate]]*(1-Table1345[[#This Row],[Contract Discount]])</f>
        <v>42</v>
      </c>
      <c r="J91" s="171"/>
      <c r="K91" s="171"/>
      <c r="L91" s="171"/>
      <c r="M91" s="171"/>
      <c r="N91" s="171"/>
    </row>
    <row r="92" spans="1:14" ht="60">
      <c r="A92" s="1" t="s">
        <v>329</v>
      </c>
      <c r="B92" s="5" t="s">
        <v>330</v>
      </c>
      <c r="C92" s="11">
        <v>81110000</v>
      </c>
      <c r="D92" s="11" t="s">
        <v>331</v>
      </c>
      <c r="E92" s="11" t="s">
        <v>26</v>
      </c>
      <c r="F92" s="11">
        <v>1</v>
      </c>
      <c r="G92" s="14">
        <v>15</v>
      </c>
      <c r="H92" s="13">
        <v>0.4</v>
      </c>
      <c r="I92" s="12">
        <f>Table1345[[#This Row],[Contractor''s Standard Hourly Rate]]*(1-Table1345[[#This Row],[Contract Discount]])</f>
        <v>9</v>
      </c>
      <c r="J92" s="171"/>
      <c r="K92" s="171"/>
      <c r="L92" s="171"/>
      <c r="M92" s="171"/>
      <c r="N92" s="171"/>
    </row>
    <row r="93" spans="1:14" ht="45">
      <c r="A93" s="1" t="s">
        <v>332</v>
      </c>
      <c r="B93" s="6" t="s">
        <v>333</v>
      </c>
      <c r="C93" s="11">
        <v>81110000</v>
      </c>
      <c r="D93" s="11" t="s">
        <v>334</v>
      </c>
      <c r="E93" s="11" t="s">
        <v>26</v>
      </c>
      <c r="F93" s="11">
        <v>1</v>
      </c>
      <c r="G93" s="14">
        <v>0</v>
      </c>
      <c r="H93" s="13">
        <v>0.4</v>
      </c>
      <c r="I93" s="12">
        <f>Table1345[[#This Row],[Contractor''s Standard Hourly Rate]]*(1-Table1345[[#This Row],[Contract Discount]])</f>
        <v>0</v>
      </c>
      <c r="J93" s="171"/>
      <c r="K93" s="171"/>
      <c r="L93" s="171"/>
      <c r="M93" s="171"/>
      <c r="N93" s="171"/>
    </row>
    <row r="94" spans="1:14" ht="30">
      <c r="A94" s="1" t="s">
        <v>335</v>
      </c>
      <c r="B94" s="5" t="s">
        <v>336</v>
      </c>
      <c r="C94" s="11">
        <v>81110000</v>
      </c>
      <c r="D94" s="11" t="s">
        <v>337</v>
      </c>
      <c r="E94" s="11" t="s">
        <v>26</v>
      </c>
      <c r="F94" s="11">
        <v>1</v>
      </c>
      <c r="G94" s="14">
        <v>55</v>
      </c>
      <c r="H94" s="13">
        <v>0.4</v>
      </c>
      <c r="I94" s="12">
        <f>Table1345[[#This Row],[Contractor''s Standard Hourly Rate]]*(1-Table1345[[#This Row],[Contract Discount]])</f>
        <v>33</v>
      </c>
      <c r="J94" s="171"/>
      <c r="K94" s="171"/>
      <c r="L94" s="171"/>
      <c r="M94" s="171"/>
      <c r="N94" s="171"/>
    </row>
    <row r="95" spans="1:14" ht="15">
      <c r="A95" s="1" t="s">
        <v>338</v>
      </c>
      <c r="B95" s="5" t="s">
        <v>339</v>
      </c>
      <c r="C95" s="11">
        <v>81110000</v>
      </c>
      <c r="D95" s="11" t="s">
        <v>340</v>
      </c>
      <c r="E95" s="11" t="s">
        <v>26</v>
      </c>
      <c r="F95" s="11">
        <v>1</v>
      </c>
      <c r="G95" s="14">
        <v>0</v>
      </c>
      <c r="H95" s="13">
        <v>0.4</v>
      </c>
      <c r="I95" s="12">
        <f>Table1345[[#This Row],[Contractor''s Standard Hourly Rate]]*(1-Table1345[[#This Row],[Contract Discount]])</f>
        <v>0</v>
      </c>
      <c r="J95" s="171"/>
      <c r="K95" s="171"/>
      <c r="L95" s="171"/>
      <c r="M95" s="171"/>
      <c r="N95" s="171"/>
    </row>
    <row r="96" spans="1:14" ht="30">
      <c r="A96" s="1" t="s">
        <v>341</v>
      </c>
      <c r="B96" s="5" t="s">
        <v>342</v>
      </c>
      <c r="C96" s="11">
        <v>81110000</v>
      </c>
      <c r="D96" s="11" t="s">
        <v>343</v>
      </c>
      <c r="E96" s="11" t="s">
        <v>344</v>
      </c>
      <c r="F96" s="11">
        <v>1</v>
      </c>
      <c r="G96" s="14">
        <v>70</v>
      </c>
      <c r="H96" s="13">
        <v>0.4</v>
      </c>
      <c r="I96" s="12">
        <f>Table1345[[#This Row],[Contractor''s Standard Hourly Rate]]*(1-Table1345[[#This Row],[Contract Discount]])</f>
        <v>42</v>
      </c>
      <c r="J96" s="171"/>
      <c r="K96" s="171"/>
      <c r="L96" s="171"/>
      <c r="M96" s="171"/>
      <c r="N96" s="171"/>
    </row>
    <row r="97" spans="1:14" ht="30">
      <c r="A97" s="1" t="s">
        <v>345</v>
      </c>
      <c r="B97" s="5" t="s">
        <v>346</v>
      </c>
      <c r="C97" s="11">
        <v>81110000</v>
      </c>
      <c r="D97" s="11" t="s">
        <v>347</v>
      </c>
      <c r="E97" s="11" t="s">
        <v>344</v>
      </c>
      <c r="F97" s="11">
        <v>1</v>
      </c>
      <c r="G97" s="14">
        <v>140</v>
      </c>
      <c r="H97" s="13">
        <v>0.4</v>
      </c>
      <c r="I97" s="12">
        <f>Table1345[[#This Row],[Contractor''s Standard Hourly Rate]]*(1-Table1345[[#This Row],[Contract Discount]])</f>
        <v>84</v>
      </c>
      <c r="J97" s="171"/>
      <c r="K97" s="171"/>
      <c r="L97" s="171"/>
      <c r="M97" s="171"/>
      <c r="N97" s="171"/>
    </row>
    <row r="98" spans="1:14" ht="30">
      <c r="A98" s="1" t="s">
        <v>348</v>
      </c>
      <c r="B98" s="1" t="s">
        <v>349</v>
      </c>
      <c r="C98" s="1">
        <v>81110000</v>
      </c>
      <c r="D98" s="1" t="s">
        <v>350</v>
      </c>
      <c r="E98" s="1" t="s">
        <v>26</v>
      </c>
      <c r="F98" s="1">
        <v>1</v>
      </c>
      <c r="G98" s="35">
        <v>20</v>
      </c>
      <c r="H98" s="36">
        <v>0.4</v>
      </c>
      <c r="I98" s="37">
        <f>Table1345[[#This Row],[Contractor''s Standard Hourly Rate]]*(1-Table1345[[#This Row],[Contract Discount]])</f>
        <v>12</v>
      </c>
      <c r="J98" s="171"/>
      <c r="K98" s="171"/>
      <c r="L98" s="171"/>
      <c r="M98" s="171"/>
      <c r="N98" s="171"/>
    </row>
    <row r="99" spans="1:14">
      <c r="A99" s="170" t="s">
        <v>351</v>
      </c>
      <c r="B99" s="170"/>
      <c r="C99" s="170"/>
      <c r="D99" s="170"/>
      <c r="E99" s="170"/>
      <c r="F99" s="170"/>
      <c r="G99" s="170"/>
      <c r="H99" s="170"/>
      <c r="I99" s="170"/>
      <c r="J99" s="170"/>
      <c r="K99" s="170"/>
      <c r="L99" s="170"/>
      <c r="M99" s="170"/>
      <c r="N99" s="170"/>
    </row>
    <row r="100" spans="1:14" ht="15">
      <c r="A100" s="8"/>
    </row>
    <row r="101" spans="1:14"/>
    <row r="102" spans="1:14"/>
    <row r="103" spans="1:14"/>
    <row r="104" spans="1:14"/>
    <row r="105" spans="1:14"/>
    <row r="106" spans="1:14"/>
    <row r="107" spans="1:14"/>
    <row r="108" spans="1:14"/>
    <row r="109" spans="1:14"/>
    <row r="110" spans="1:14"/>
    <row r="111" spans="1:14"/>
    <row r="112" spans="1:14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</sheetData>
  <mergeCells count="14">
    <mergeCell ref="A99:N99"/>
    <mergeCell ref="A89:N89"/>
    <mergeCell ref="A70:N70"/>
    <mergeCell ref="A58:N58"/>
    <mergeCell ref="J90:N98"/>
    <mergeCell ref="A6:N6"/>
    <mergeCell ref="A40:N40"/>
    <mergeCell ref="A4:N4"/>
    <mergeCell ref="A1:N1"/>
    <mergeCell ref="A3:N3"/>
    <mergeCell ref="A2:N2"/>
    <mergeCell ref="H5:N5"/>
    <mergeCell ref="A5:G5"/>
    <mergeCell ref="A7:N7"/>
  </mergeCells>
  <phoneticPr fontId="0" type="noConversion"/>
  <dataValidations xWindow="1399" yWindow="461" count="17">
    <dataValidation allowBlank="1" showInputMessage="1" showErrorMessage="1" prompt="Contact line item number (CLIN)" sqref="A72:A88 A91:A98 A60:A69 A42:A57 A9:A38" xr:uid="{00000000-0002-0000-0100-000000000000}"/>
    <dataValidation allowBlank="1" showInputMessage="1" showErrorMessage="1" prompt="Manufacturer Part Number (OEM #)" sqref="D60:D69 D72:D88 D42:D57 D9:D26" xr:uid="{00000000-0002-0000-0100-000002000000}"/>
    <dataValidation allowBlank="1" showInputMessage="1" showErrorMessage="1" prompt="Manufacturer (OEM)" sqref="E60:E69 E72:E88 E42:E57 E9:E38" xr:uid="{00000000-0002-0000-0100-000003000000}"/>
    <dataValidation allowBlank="1" showInputMessage="1" showErrorMessage="1" prompt="Stock Keeping Unit Number or Item Number" sqref="F60:F69 D91:D98 F72:F88 F42:F57 F9:F26" xr:uid="{00000000-0002-0000-0100-000004000000}"/>
    <dataValidation allowBlank="1" showInputMessage="1" showErrorMessage="1" prompt="Item Description" sqref="G60:G69 G72:G88 G42:G57 G9:G26" xr:uid="{00000000-0002-0000-0100-000005000000}"/>
    <dataValidation allowBlank="1" showInputMessage="1" showErrorMessage="1" prompt="Unit of Measure" sqref="H60:H69 E91:E98 H72:H88 H42:H57 H9:H38" xr:uid="{00000000-0002-0000-0100-000006000000}"/>
    <dataValidation allowBlank="1" showInputMessage="1" showErrorMessage="1" prompt="Quantity in Unit of Measure" sqref="I60:I69 F91:F98 I72:I88 I42:I57 I9:I38" xr:uid="{00000000-0002-0000-0100-000007000000}"/>
    <dataValidation allowBlank="1" showInputMessage="1" showErrorMessage="1" prompt="Contract Price" sqref="L72:L88 L60:L69 I91:I98 L42:L57 L9:L38" xr:uid="{00000000-0002-0000-0100-000008000000}"/>
    <dataValidation allowBlank="1" showInputMessage="1" showErrorMessage="1" prompt="Commodity Description" sqref="B72:B88 B60:B69 B91:B98 B42:B57 B9:B38" xr:uid="{00000000-0002-0000-0100-000009000000}"/>
    <dataValidation allowBlank="1" showInputMessage="1" showErrorMessage="1" prompt="OEM MSRP / List Price" sqref="J60:J69 J72:J88 J42:J57 J9:J26" xr:uid="{68D0B56B-580D-4C4A-8260-B9B6ED4E7DF8}"/>
    <dataValidation allowBlank="1" showInputMessage="1" showErrorMessage="1" prompt="Contract Discount" sqref="K72:K88 K60:K69 H91:H98 K42:K57 K9:K38" xr:uid="{DAD78B4F-0C64-4D0D-802B-1D925DA322D0}"/>
    <dataValidation allowBlank="1" showInputMessage="1" showErrorMessage="1" prompt="UNSPSC Code" sqref="C72:C88 C60:C69 C91:C98 C42:C57" xr:uid="{2F2E3409-7EF0-4837-8A8B-A9B34B1B5EE9}"/>
    <dataValidation allowBlank="1" showInputMessage="1" showErrorMessage="1" prompt="Contractor's Standard Hourly Rate" sqref="G91:G98" xr:uid="{25160875-229B-488F-AB9A-FD0A4E2E2DCD}"/>
    <dataValidation allowBlank="1" showInputMessage="1" showErrorMessage="1" prompt="Non-Core Segment ID" sqref="M60:M69 M72:M88 M42:M57 M9:M38" xr:uid="{BF822AF2-F989-4512-B551-46FE6DCFCBDA}"/>
    <dataValidation allowBlank="1" showInputMessage="1" showErrorMessage="1" prompt="Product Category_x000a_" sqref="N60:N69 N42:N57 N9:N38" xr:uid="{5A2A4AA5-A4EE-4992-A39E-7C1605EA28EE}"/>
    <dataValidation allowBlank="1" showInputMessage="1" showErrorMessage="1" prompt="Segment ID /Product Category/Group ID_x000a_" sqref="N72:N88" xr:uid="{B1DCD7A8-7981-4631-93BE-AFDE8FA69C5E}"/>
    <dataValidation allowBlank="1" showInputMessage="1" showErrorMessage="1" prompt="UNSPSC Code (Version 11)" sqref="C9:C38" xr:uid="{00000000-0002-0000-0100-000001000000}"/>
  </dataValidations>
  <hyperlinks>
    <hyperlink ref="H5" r:id="rId1" xr:uid="{0299225A-192B-4CC5-B619-DEE352FA779D}"/>
    <hyperlink ref="H5:J5" r:id="rId2" display="add link to the Contractor's Website" xr:uid="{CB7A5102-0D91-471F-9AAD-60B31BD1B4E9}"/>
    <hyperlink ref="H5:N5" r:id="rId3" display="https://www3.lenovo.com/le/listprice/us/en/listprice/listprice" xr:uid="{C915C479-7368-4F5F-B05A-9FF74EB67FFA}"/>
  </hyperlinks>
  <printOptions horizontalCentered="1"/>
  <pageMargins left="0.25" right="0.25" top="0.25" bottom="0.25" header="0.5" footer="0.5"/>
  <pageSetup paperSize="3" scale="65" orientation="landscape" r:id="rId4"/>
  <headerFooter alignWithMargins="0">
    <oddFooter>Page &amp;P</oddFooter>
  </headerFooter>
  <tableParts count="5">
    <tablePart r:id="rId5"/>
    <tablePart r:id="rId6"/>
    <tablePart r:id="rId7"/>
    <tablePart r:id="rId8"/>
    <tablePart r:id="rId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99CF7-3491-4500-A7D9-4AD95B83AB96}">
  <dimension ref="A1:AG99"/>
  <sheetViews>
    <sheetView zoomScale="80" zoomScaleNormal="80" workbookViewId="0">
      <selection activeCell="AH1" sqref="AH1:XFD1048576"/>
    </sheetView>
  </sheetViews>
  <sheetFormatPr defaultColWidth="0" defaultRowHeight="15" zeroHeight="1"/>
  <cols>
    <col min="1" max="1" width="10.7109375" customWidth="1"/>
    <col min="2" max="2" width="20.7109375" customWidth="1"/>
    <col min="3" max="3" width="35.7109375" customWidth="1"/>
    <col min="4" max="9" width="15" customWidth="1"/>
    <col min="10" max="21" width="13.28515625" style="205" customWidth="1"/>
    <col min="22" max="22" width="18.7109375" style="205" customWidth="1"/>
    <col min="23" max="25" width="18.7109375" style="126" customWidth="1"/>
    <col min="26" max="33" width="19.42578125" style="59" customWidth="1"/>
    <col min="34" max="16384" width="9.140625" style="126" hidden="1"/>
  </cols>
  <sheetData>
    <row r="1" spans="1:33" s="125" customFormat="1" ht="21" customHeight="1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</row>
    <row r="2" spans="1:33" s="125" customFormat="1" ht="21" customHeight="1">
      <c r="A2" s="166" t="s">
        <v>1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</row>
    <row r="3" spans="1:33" s="125" customFormat="1" ht="21" customHeight="1">
      <c r="A3" s="166" t="s">
        <v>981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</row>
    <row r="4" spans="1:33" s="125" customFormat="1" ht="28.5" customHeight="1">
      <c r="A4" s="166" t="s">
        <v>352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  <c r="Z4" s="166"/>
      <c r="AA4" s="166"/>
      <c r="AB4" s="166"/>
      <c r="AC4" s="166"/>
      <c r="AD4" s="166"/>
      <c r="AE4" s="166"/>
      <c r="AF4" s="166"/>
      <c r="AG4" s="166"/>
    </row>
    <row r="5" spans="1:33" s="125" customFormat="1" ht="19.5" hidden="1" customHeight="1">
      <c r="A5" s="39" t="s">
        <v>353</v>
      </c>
      <c r="B5" s="39"/>
      <c r="C5" s="39"/>
      <c r="D5" s="39"/>
      <c r="E5" s="39"/>
      <c r="F5" s="39"/>
      <c r="G5" s="39"/>
      <c r="H5" s="39"/>
      <c r="I5" s="39"/>
      <c r="J5" s="62"/>
      <c r="K5" s="62"/>
      <c r="L5" s="62"/>
      <c r="M5" s="62"/>
      <c r="Z5" s="39"/>
      <c r="AA5" s="39"/>
      <c r="AB5" s="39"/>
      <c r="AC5" s="39"/>
      <c r="AD5" s="39"/>
      <c r="AE5" s="39"/>
      <c r="AF5" s="39"/>
      <c r="AG5" s="39"/>
    </row>
    <row r="6" spans="1:33" ht="75">
      <c r="A6" s="18" t="s">
        <v>354</v>
      </c>
      <c r="B6" s="18" t="s">
        <v>355</v>
      </c>
      <c r="C6" s="18" t="s">
        <v>356</v>
      </c>
      <c r="D6" s="31" t="s">
        <v>25</v>
      </c>
      <c r="E6" s="31" t="s">
        <v>31</v>
      </c>
      <c r="F6" s="31" t="s">
        <v>35</v>
      </c>
      <c r="G6" s="31" t="s">
        <v>39</v>
      </c>
      <c r="H6" s="31" t="s">
        <v>43</v>
      </c>
      <c r="I6" s="31" t="s">
        <v>47</v>
      </c>
      <c r="J6" s="195" t="s">
        <v>357</v>
      </c>
      <c r="K6" s="195" t="s">
        <v>358</v>
      </c>
      <c r="L6" s="195" t="s">
        <v>59</v>
      </c>
      <c r="M6" s="195" t="s">
        <v>359</v>
      </c>
      <c r="N6" s="195" t="s">
        <v>67</v>
      </c>
      <c r="O6" s="195" t="s">
        <v>71</v>
      </c>
      <c r="P6" s="195" t="s">
        <v>75</v>
      </c>
      <c r="Q6" s="195" t="s">
        <v>79</v>
      </c>
      <c r="R6" s="195" t="s">
        <v>83</v>
      </c>
      <c r="S6" s="195" t="s">
        <v>87</v>
      </c>
      <c r="T6" s="195" t="s">
        <v>91</v>
      </c>
      <c r="U6" s="199" t="s">
        <v>360</v>
      </c>
      <c r="V6" s="203" t="s">
        <v>361</v>
      </c>
      <c r="W6" s="203" t="s">
        <v>362</v>
      </c>
      <c r="X6" s="203" t="s">
        <v>363</v>
      </c>
      <c r="Y6" s="203" t="s">
        <v>364</v>
      </c>
      <c r="Z6" s="203" t="s">
        <v>365</v>
      </c>
      <c r="AA6" s="203" t="s">
        <v>366</v>
      </c>
      <c r="AB6" s="203" t="s">
        <v>366</v>
      </c>
      <c r="AC6" s="203" t="s">
        <v>367</v>
      </c>
      <c r="AD6" s="203" t="s">
        <v>362</v>
      </c>
      <c r="AE6" s="203" t="s">
        <v>363</v>
      </c>
      <c r="AF6" s="203" t="s">
        <v>364</v>
      </c>
      <c r="AG6" s="203" t="s">
        <v>368</v>
      </c>
    </row>
    <row r="7" spans="1:33" ht="15.75">
      <c r="A7" s="41" t="s">
        <v>369</v>
      </c>
      <c r="B7" s="42"/>
      <c r="C7" s="43"/>
      <c r="D7" s="32" t="s">
        <v>21</v>
      </c>
      <c r="E7" s="32" t="s">
        <v>29</v>
      </c>
      <c r="F7" s="32" t="s">
        <v>33</v>
      </c>
      <c r="G7" s="32" t="s">
        <v>37</v>
      </c>
      <c r="H7" s="32" t="s">
        <v>41</v>
      </c>
      <c r="I7" s="32" t="s">
        <v>45</v>
      </c>
      <c r="J7" s="195" t="s">
        <v>370</v>
      </c>
      <c r="K7" s="195" t="s">
        <v>53</v>
      </c>
      <c r="L7" s="195" t="s">
        <v>57</v>
      </c>
      <c r="M7" s="195" t="s">
        <v>61</v>
      </c>
      <c r="N7" s="195" t="s">
        <v>65</v>
      </c>
      <c r="O7" s="195" t="s">
        <v>69</v>
      </c>
      <c r="P7" s="195" t="s">
        <v>73</v>
      </c>
      <c r="Q7" s="195" t="s">
        <v>77</v>
      </c>
      <c r="R7" s="195" t="s">
        <v>81</v>
      </c>
      <c r="S7" s="195" t="s">
        <v>85</v>
      </c>
      <c r="T7" s="195" t="s">
        <v>89</v>
      </c>
      <c r="U7" s="195" t="s">
        <v>93</v>
      </c>
      <c r="V7" s="183" t="s">
        <v>371</v>
      </c>
      <c r="W7" s="183" t="s">
        <v>100</v>
      </c>
      <c r="X7" s="183" t="s">
        <v>103</v>
      </c>
      <c r="Y7" s="183" t="s">
        <v>106</v>
      </c>
      <c r="Z7" s="203" t="s">
        <v>109</v>
      </c>
      <c r="AA7" s="203" t="s">
        <v>114</v>
      </c>
      <c r="AB7" s="203" t="s">
        <v>118</v>
      </c>
      <c r="AC7" s="183" t="s">
        <v>121</v>
      </c>
      <c r="AD7" s="183" t="s">
        <v>125</v>
      </c>
      <c r="AE7" s="183" t="s">
        <v>129</v>
      </c>
      <c r="AF7" s="183" t="s">
        <v>133</v>
      </c>
      <c r="AG7" s="183" t="s">
        <v>137</v>
      </c>
    </row>
    <row r="8" spans="1:33" ht="75">
      <c r="A8" s="19" t="s">
        <v>372</v>
      </c>
      <c r="B8" s="19" t="s">
        <v>373</v>
      </c>
      <c r="C8" s="20" t="s">
        <v>374</v>
      </c>
      <c r="D8" s="33" t="s">
        <v>375</v>
      </c>
      <c r="E8" s="33" t="s">
        <v>376</v>
      </c>
      <c r="F8" s="33" t="s">
        <v>375</v>
      </c>
      <c r="G8" s="33" t="s">
        <v>375</v>
      </c>
      <c r="H8" s="33" t="s">
        <v>375</v>
      </c>
      <c r="I8" s="61" t="s">
        <v>375</v>
      </c>
      <c r="J8" s="199" t="s">
        <v>375</v>
      </c>
      <c r="K8" s="199" t="s">
        <v>375</v>
      </c>
      <c r="L8" s="199" t="s">
        <v>376</v>
      </c>
      <c r="M8" s="199" t="s">
        <v>376</v>
      </c>
      <c r="N8" s="199" t="s">
        <v>375</v>
      </c>
      <c r="O8" s="199" t="s">
        <v>375</v>
      </c>
      <c r="P8" s="199" t="s">
        <v>375</v>
      </c>
      <c r="Q8" s="199" t="s">
        <v>375</v>
      </c>
      <c r="R8" s="199" t="s">
        <v>375</v>
      </c>
      <c r="S8" s="199" t="s">
        <v>375</v>
      </c>
      <c r="T8" s="199" t="s">
        <v>375</v>
      </c>
      <c r="U8" s="199" t="s">
        <v>375</v>
      </c>
      <c r="V8" s="203" t="s">
        <v>377</v>
      </c>
      <c r="W8" s="203" t="s">
        <v>377</v>
      </c>
      <c r="X8" s="203" t="s">
        <v>377</v>
      </c>
      <c r="Y8" s="203" t="s">
        <v>377</v>
      </c>
      <c r="Z8" s="198" t="s">
        <v>377</v>
      </c>
      <c r="AA8" s="198" t="s">
        <v>377</v>
      </c>
      <c r="AB8" s="198" t="s">
        <v>377</v>
      </c>
      <c r="AC8" s="203" t="s">
        <v>377</v>
      </c>
      <c r="AD8" s="198" t="s">
        <v>377</v>
      </c>
      <c r="AE8" s="198" t="s">
        <v>377</v>
      </c>
      <c r="AF8" s="198" t="s">
        <v>377</v>
      </c>
      <c r="AG8" s="198" t="s">
        <v>377</v>
      </c>
    </row>
    <row r="9" spans="1:33" ht="45">
      <c r="A9" s="19" t="s">
        <v>378</v>
      </c>
      <c r="B9" s="19" t="s">
        <v>379</v>
      </c>
      <c r="C9" s="20" t="s">
        <v>380</v>
      </c>
      <c r="D9" s="33" t="s">
        <v>23</v>
      </c>
      <c r="E9" s="33" t="s">
        <v>30</v>
      </c>
      <c r="F9" s="33" t="s">
        <v>34</v>
      </c>
      <c r="G9" s="33" t="s">
        <v>38</v>
      </c>
      <c r="H9" s="33" t="s">
        <v>42</v>
      </c>
      <c r="I9" s="61" t="s">
        <v>46</v>
      </c>
      <c r="J9" s="199" t="s">
        <v>50</v>
      </c>
      <c r="K9" s="199" t="s">
        <v>54</v>
      </c>
      <c r="L9" s="199" t="s">
        <v>58</v>
      </c>
      <c r="M9" s="199" t="s">
        <v>62</v>
      </c>
      <c r="N9" s="199" t="s">
        <v>66</v>
      </c>
      <c r="O9" s="199" t="s">
        <v>70</v>
      </c>
      <c r="P9" s="199" t="s">
        <v>74</v>
      </c>
      <c r="Q9" s="199" t="s">
        <v>78</v>
      </c>
      <c r="R9" s="199" t="s">
        <v>82</v>
      </c>
      <c r="S9" s="199" t="s">
        <v>86</v>
      </c>
      <c r="T9" s="199" t="s">
        <v>90</v>
      </c>
      <c r="U9" s="199" t="s">
        <v>94</v>
      </c>
      <c r="V9" s="203" t="s">
        <v>98</v>
      </c>
      <c r="W9" s="203" t="s">
        <v>101</v>
      </c>
      <c r="X9" s="203" t="s">
        <v>104</v>
      </c>
      <c r="Y9" s="203" t="s">
        <v>107</v>
      </c>
      <c r="Z9" s="203" t="s">
        <v>111</v>
      </c>
      <c r="AA9" s="203" t="s">
        <v>115</v>
      </c>
      <c r="AB9" s="203" t="s">
        <v>119</v>
      </c>
      <c r="AC9" s="203" t="s">
        <v>122</v>
      </c>
      <c r="AD9" s="203" t="s">
        <v>126</v>
      </c>
      <c r="AE9" s="203" t="s">
        <v>130</v>
      </c>
      <c r="AF9" s="203" t="s">
        <v>134</v>
      </c>
      <c r="AG9" s="203" t="s">
        <v>138</v>
      </c>
    </row>
    <row r="10" spans="1:33" ht="135">
      <c r="A10" s="19" t="s">
        <v>381</v>
      </c>
      <c r="B10" s="19" t="s">
        <v>382</v>
      </c>
      <c r="C10" s="20" t="s">
        <v>383</v>
      </c>
      <c r="D10" s="33" t="s">
        <v>384</v>
      </c>
      <c r="E10" s="33" t="s">
        <v>384</v>
      </c>
      <c r="F10" s="33" t="s">
        <v>384</v>
      </c>
      <c r="G10" s="33" t="s">
        <v>384</v>
      </c>
      <c r="H10" s="33" t="s">
        <v>384</v>
      </c>
      <c r="I10" s="61" t="s">
        <v>384</v>
      </c>
      <c r="J10" s="199" t="s">
        <v>384</v>
      </c>
      <c r="K10" s="199" t="s">
        <v>384</v>
      </c>
      <c r="L10" s="199" t="s">
        <v>384</v>
      </c>
      <c r="M10" s="199" t="s">
        <v>384</v>
      </c>
      <c r="N10" s="199" t="s">
        <v>384</v>
      </c>
      <c r="O10" s="199" t="s">
        <v>384</v>
      </c>
      <c r="P10" s="199" t="s">
        <v>384</v>
      </c>
      <c r="Q10" s="199" t="s">
        <v>384</v>
      </c>
      <c r="R10" s="199" t="s">
        <v>384</v>
      </c>
      <c r="S10" s="199" t="s">
        <v>384</v>
      </c>
      <c r="T10" s="199" t="s">
        <v>384</v>
      </c>
      <c r="U10" s="199" t="s">
        <v>384</v>
      </c>
      <c r="V10" s="198" t="s">
        <v>385</v>
      </c>
      <c r="W10" s="198" t="s">
        <v>385</v>
      </c>
      <c r="X10" s="198" t="s">
        <v>385</v>
      </c>
      <c r="Y10" s="198" t="s">
        <v>385</v>
      </c>
      <c r="Z10" s="198" t="s">
        <v>385</v>
      </c>
      <c r="AA10" s="198" t="s">
        <v>385</v>
      </c>
      <c r="AB10" s="203" t="s">
        <v>385</v>
      </c>
      <c r="AC10" s="203" t="s">
        <v>385</v>
      </c>
      <c r="AD10" s="203" t="s">
        <v>385</v>
      </c>
      <c r="AE10" s="203" t="s">
        <v>385</v>
      </c>
      <c r="AF10" s="203" t="s">
        <v>385</v>
      </c>
      <c r="AG10" s="203" t="s">
        <v>385</v>
      </c>
    </row>
    <row r="11" spans="1:33" ht="45">
      <c r="A11" s="19" t="s">
        <v>386</v>
      </c>
      <c r="B11" s="19" t="s">
        <v>387</v>
      </c>
      <c r="C11" s="20" t="s">
        <v>388</v>
      </c>
      <c r="D11" s="33" t="s">
        <v>389</v>
      </c>
      <c r="E11" s="33" t="s">
        <v>389</v>
      </c>
      <c r="F11" s="33" t="s">
        <v>389</v>
      </c>
      <c r="G11" s="33" t="s">
        <v>390</v>
      </c>
      <c r="H11" s="33" t="s">
        <v>390</v>
      </c>
      <c r="I11" s="61" t="s">
        <v>390</v>
      </c>
      <c r="J11" s="199" t="s">
        <v>389</v>
      </c>
      <c r="K11" s="199" t="s">
        <v>389</v>
      </c>
      <c r="L11" s="199" t="s">
        <v>389</v>
      </c>
      <c r="M11" s="199" t="s">
        <v>389</v>
      </c>
      <c r="N11" s="199" t="s">
        <v>389</v>
      </c>
      <c r="O11" s="199" t="s">
        <v>389</v>
      </c>
      <c r="P11" s="199" t="s">
        <v>390</v>
      </c>
      <c r="Q11" s="199" t="s">
        <v>390</v>
      </c>
      <c r="R11" s="199" t="s">
        <v>390</v>
      </c>
      <c r="S11" s="199" t="s">
        <v>390</v>
      </c>
      <c r="T11" s="199" t="s">
        <v>390</v>
      </c>
      <c r="U11" s="199" t="s">
        <v>390</v>
      </c>
      <c r="V11" s="198" t="s">
        <v>391</v>
      </c>
      <c r="W11" s="198" t="s">
        <v>391</v>
      </c>
      <c r="X11" s="198" t="s">
        <v>392</v>
      </c>
      <c r="Y11" s="198" t="s">
        <v>392</v>
      </c>
      <c r="Z11" s="198" t="s">
        <v>391</v>
      </c>
      <c r="AA11" s="198" t="s">
        <v>392</v>
      </c>
      <c r="AB11" s="198" t="s">
        <v>393</v>
      </c>
      <c r="AC11" s="198" t="s">
        <v>391</v>
      </c>
      <c r="AD11" s="198" t="s">
        <v>391</v>
      </c>
      <c r="AE11" s="198" t="s">
        <v>392</v>
      </c>
      <c r="AF11" s="198" t="s">
        <v>392</v>
      </c>
      <c r="AG11" s="198" t="s">
        <v>394</v>
      </c>
    </row>
    <row r="12" spans="1:33" ht="150">
      <c r="A12" s="19" t="s">
        <v>395</v>
      </c>
      <c r="B12" s="19" t="s">
        <v>396</v>
      </c>
      <c r="C12" s="20" t="s">
        <v>397</v>
      </c>
      <c r="D12" s="33" t="s">
        <v>398</v>
      </c>
      <c r="E12" s="33" t="s">
        <v>399</v>
      </c>
      <c r="F12" s="33" t="s">
        <v>400</v>
      </c>
      <c r="G12" s="33" t="s">
        <v>401</v>
      </c>
      <c r="H12" s="33" t="s">
        <v>401</v>
      </c>
      <c r="I12" s="61" t="s">
        <v>400</v>
      </c>
      <c r="J12" s="199" t="s">
        <v>402</v>
      </c>
      <c r="K12" s="199" t="s">
        <v>402</v>
      </c>
      <c r="L12" s="199" t="s">
        <v>403</v>
      </c>
      <c r="M12" s="199" t="s">
        <v>403</v>
      </c>
      <c r="N12" s="199" t="s">
        <v>403</v>
      </c>
      <c r="O12" s="199" t="s">
        <v>403</v>
      </c>
      <c r="P12" s="199" t="s">
        <v>404</v>
      </c>
      <c r="Q12" s="199" t="s">
        <v>404</v>
      </c>
      <c r="R12" s="199" t="s">
        <v>405</v>
      </c>
      <c r="S12" s="199" t="s">
        <v>405</v>
      </c>
      <c r="T12" s="199" t="s">
        <v>406</v>
      </c>
      <c r="U12" s="199" t="s">
        <v>407</v>
      </c>
      <c r="V12" s="203" t="s">
        <v>408</v>
      </c>
      <c r="W12" s="203" t="s">
        <v>409</v>
      </c>
      <c r="X12" s="203" t="s">
        <v>410</v>
      </c>
      <c r="Y12" s="203" t="s">
        <v>410</v>
      </c>
      <c r="Z12" s="203" t="s">
        <v>411</v>
      </c>
      <c r="AA12" s="203" t="s">
        <v>410</v>
      </c>
      <c r="AB12" s="203" t="s">
        <v>412</v>
      </c>
      <c r="AC12" s="203" t="s">
        <v>413</v>
      </c>
      <c r="AD12" s="203" t="s">
        <v>414</v>
      </c>
      <c r="AE12" s="203" t="s">
        <v>412</v>
      </c>
      <c r="AF12" s="203" t="s">
        <v>415</v>
      </c>
      <c r="AG12" s="203" t="s">
        <v>416</v>
      </c>
    </row>
    <row r="13" spans="1:33" ht="90">
      <c r="A13" s="19" t="s">
        <v>417</v>
      </c>
      <c r="B13" s="19" t="s">
        <v>418</v>
      </c>
      <c r="C13" s="20" t="s">
        <v>419</v>
      </c>
      <c r="D13" s="33" t="s">
        <v>420</v>
      </c>
      <c r="E13" s="33" t="s">
        <v>420</v>
      </c>
      <c r="F13" s="33" t="s">
        <v>420</v>
      </c>
      <c r="G13" s="33" t="s">
        <v>421</v>
      </c>
      <c r="H13" s="33" t="s">
        <v>421</v>
      </c>
      <c r="I13" s="61" t="s">
        <v>421</v>
      </c>
      <c r="J13" s="199" t="s">
        <v>422</v>
      </c>
      <c r="K13" s="199" t="s">
        <v>423</v>
      </c>
      <c r="L13" s="199" t="s">
        <v>422</v>
      </c>
      <c r="M13" s="199" t="s">
        <v>422</v>
      </c>
      <c r="N13" s="199" t="s">
        <v>422</v>
      </c>
      <c r="O13" s="199" t="s">
        <v>423</v>
      </c>
      <c r="P13" s="199" t="s">
        <v>424</v>
      </c>
      <c r="Q13" s="199" t="s">
        <v>425</v>
      </c>
      <c r="R13" s="199" t="s">
        <v>424</v>
      </c>
      <c r="S13" s="199" t="s">
        <v>426</v>
      </c>
      <c r="T13" s="199" t="s">
        <v>427</v>
      </c>
      <c r="U13" s="199" t="s">
        <v>427</v>
      </c>
      <c r="V13" s="198" t="s">
        <v>428</v>
      </c>
      <c r="W13" s="198" t="s">
        <v>429</v>
      </c>
      <c r="X13" s="198" t="s">
        <v>430</v>
      </c>
      <c r="Y13" s="198" t="s">
        <v>431</v>
      </c>
      <c r="Z13" s="198" t="s">
        <v>429</v>
      </c>
      <c r="AA13" s="198" t="s">
        <v>431</v>
      </c>
      <c r="AB13" s="198" t="s">
        <v>431</v>
      </c>
      <c r="AC13" s="198" t="s">
        <v>428</v>
      </c>
      <c r="AD13" s="198" t="s">
        <v>429</v>
      </c>
      <c r="AE13" s="198" t="s">
        <v>430</v>
      </c>
      <c r="AF13" s="198" t="s">
        <v>431</v>
      </c>
      <c r="AG13" s="198" t="s">
        <v>429</v>
      </c>
    </row>
    <row r="14" spans="1:33" ht="360">
      <c r="A14" s="19" t="s">
        <v>432</v>
      </c>
      <c r="B14" s="19" t="s">
        <v>433</v>
      </c>
      <c r="C14" s="20" t="s">
        <v>434</v>
      </c>
      <c r="D14" s="33" t="s">
        <v>435</v>
      </c>
      <c r="E14" s="33" t="s">
        <v>435</v>
      </c>
      <c r="F14" s="33" t="s">
        <v>435</v>
      </c>
      <c r="G14" s="33" t="s">
        <v>435</v>
      </c>
      <c r="H14" s="33" t="s">
        <v>435</v>
      </c>
      <c r="I14" s="61" t="s">
        <v>435</v>
      </c>
      <c r="J14" s="199" t="s">
        <v>435</v>
      </c>
      <c r="K14" s="199" t="s">
        <v>435</v>
      </c>
      <c r="L14" s="199" t="s">
        <v>435</v>
      </c>
      <c r="M14" s="199" t="s">
        <v>435</v>
      </c>
      <c r="N14" s="199" t="s">
        <v>435</v>
      </c>
      <c r="O14" s="199" t="s">
        <v>435</v>
      </c>
      <c r="P14" s="199" t="s">
        <v>435</v>
      </c>
      <c r="Q14" s="199" t="s">
        <v>435</v>
      </c>
      <c r="R14" s="199" t="s">
        <v>435</v>
      </c>
      <c r="S14" s="199" t="s">
        <v>435</v>
      </c>
      <c r="T14" s="199" t="s">
        <v>435</v>
      </c>
      <c r="U14" s="199" t="s">
        <v>435</v>
      </c>
      <c r="V14" s="183" t="s">
        <v>435</v>
      </c>
      <c r="W14" s="183" t="s">
        <v>435</v>
      </c>
      <c r="X14" s="183" t="s">
        <v>435</v>
      </c>
      <c r="Y14" s="183" t="s">
        <v>435</v>
      </c>
      <c r="Z14" s="183" t="s">
        <v>435</v>
      </c>
      <c r="AA14" s="183" t="s">
        <v>435</v>
      </c>
      <c r="AB14" s="183" t="s">
        <v>435</v>
      </c>
      <c r="AC14" s="183" t="s">
        <v>435</v>
      </c>
      <c r="AD14" s="183" t="s">
        <v>435</v>
      </c>
      <c r="AE14" s="183" t="s">
        <v>435</v>
      </c>
      <c r="AF14" s="183" t="s">
        <v>435</v>
      </c>
      <c r="AG14" s="183" t="s">
        <v>435</v>
      </c>
    </row>
    <row r="15" spans="1:33" ht="75">
      <c r="A15" s="19" t="s">
        <v>436</v>
      </c>
      <c r="B15" s="19" t="s">
        <v>437</v>
      </c>
      <c r="C15" s="20" t="s">
        <v>438</v>
      </c>
      <c r="D15" s="33" t="s">
        <v>439</v>
      </c>
      <c r="E15" s="33" t="s">
        <v>439</v>
      </c>
      <c r="F15" s="33" t="s">
        <v>439</v>
      </c>
      <c r="G15" s="33" t="s">
        <v>439</v>
      </c>
      <c r="H15" s="33" t="s">
        <v>439</v>
      </c>
      <c r="I15" s="61" t="s">
        <v>439</v>
      </c>
      <c r="J15" s="199" t="s">
        <v>440</v>
      </c>
      <c r="K15" s="199" t="s">
        <v>440</v>
      </c>
      <c r="L15" s="199" t="s">
        <v>441</v>
      </c>
      <c r="M15" s="199" t="s">
        <v>441</v>
      </c>
      <c r="N15" s="199" t="s">
        <v>441</v>
      </c>
      <c r="O15" s="199" t="s">
        <v>442</v>
      </c>
      <c r="P15" s="199" t="s">
        <v>441</v>
      </c>
      <c r="Q15" s="199" t="s">
        <v>441</v>
      </c>
      <c r="R15" s="199" t="s">
        <v>440</v>
      </c>
      <c r="S15" s="199" t="s">
        <v>440</v>
      </c>
      <c r="T15" s="199" t="s">
        <v>443</v>
      </c>
      <c r="U15" s="199" t="s">
        <v>443</v>
      </c>
      <c r="V15" s="198" t="s">
        <v>444</v>
      </c>
      <c r="W15" s="198" t="s">
        <v>444</v>
      </c>
      <c r="X15" s="198" t="s">
        <v>444</v>
      </c>
      <c r="Y15" s="198" t="s">
        <v>444</v>
      </c>
      <c r="Z15" s="198" t="s">
        <v>444</v>
      </c>
      <c r="AA15" s="198" t="s">
        <v>444</v>
      </c>
      <c r="AB15" s="198" t="s">
        <v>445</v>
      </c>
      <c r="AC15" s="198" t="s">
        <v>446</v>
      </c>
      <c r="AD15" s="198" t="s">
        <v>445</v>
      </c>
      <c r="AE15" s="198" t="s">
        <v>447</v>
      </c>
      <c r="AF15" s="198" t="s">
        <v>445</v>
      </c>
      <c r="AG15" s="198" t="s">
        <v>448</v>
      </c>
    </row>
    <row r="16" spans="1:33" ht="120">
      <c r="A16" s="19" t="s">
        <v>449</v>
      </c>
      <c r="B16" s="19" t="s">
        <v>450</v>
      </c>
      <c r="C16" s="20" t="s">
        <v>451</v>
      </c>
      <c r="D16" s="33" t="s">
        <v>451</v>
      </c>
      <c r="E16" s="33" t="s">
        <v>451</v>
      </c>
      <c r="F16" s="33" t="s">
        <v>451</v>
      </c>
      <c r="G16" s="33" t="s">
        <v>451</v>
      </c>
      <c r="H16" s="33" t="s">
        <v>451</v>
      </c>
      <c r="I16" s="61" t="s">
        <v>451</v>
      </c>
      <c r="J16" s="199" t="s">
        <v>451</v>
      </c>
      <c r="K16" s="199" t="s">
        <v>451</v>
      </c>
      <c r="L16" s="199" t="s">
        <v>451</v>
      </c>
      <c r="M16" s="199" t="s">
        <v>451</v>
      </c>
      <c r="N16" s="199" t="s">
        <v>451</v>
      </c>
      <c r="O16" s="199" t="s">
        <v>451</v>
      </c>
      <c r="P16" s="199" t="s">
        <v>451</v>
      </c>
      <c r="Q16" s="199" t="s">
        <v>451</v>
      </c>
      <c r="R16" s="199" t="s">
        <v>451</v>
      </c>
      <c r="S16" s="199" t="s">
        <v>451</v>
      </c>
      <c r="T16" s="199" t="s">
        <v>451</v>
      </c>
      <c r="U16" s="199" t="s">
        <v>451</v>
      </c>
      <c r="V16" s="203" t="s">
        <v>452</v>
      </c>
      <c r="W16" s="198" t="s">
        <v>453</v>
      </c>
      <c r="X16" s="203" t="s">
        <v>452</v>
      </c>
      <c r="Y16" s="203" t="s">
        <v>452</v>
      </c>
      <c r="Z16" s="198" t="s">
        <v>453</v>
      </c>
      <c r="AA16" s="203" t="s">
        <v>452</v>
      </c>
      <c r="AB16" s="203" t="s">
        <v>452</v>
      </c>
      <c r="AC16" s="203" t="s">
        <v>452</v>
      </c>
      <c r="AD16" s="203" t="s">
        <v>452</v>
      </c>
      <c r="AE16" s="203" t="s">
        <v>452</v>
      </c>
      <c r="AF16" s="203" t="s">
        <v>452</v>
      </c>
      <c r="AG16" s="203" t="s">
        <v>452</v>
      </c>
    </row>
    <row r="17" spans="1:33" ht="105">
      <c r="A17" s="19" t="s">
        <v>454</v>
      </c>
      <c r="B17" s="19" t="s">
        <v>455</v>
      </c>
      <c r="C17" s="20" t="s">
        <v>456</v>
      </c>
      <c r="D17" s="33" t="s">
        <v>457</v>
      </c>
      <c r="E17" s="33" t="s">
        <v>457</v>
      </c>
      <c r="F17" s="33" t="s">
        <v>457</v>
      </c>
      <c r="G17" s="33" t="s">
        <v>458</v>
      </c>
      <c r="H17" s="33" t="s">
        <v>458</v>
      </c>
      <c r="I17" s="61" t="s">
        <v>458</v>
      </c>
      <c r="J17" s="199" t="s">
        <v>457</v>
      </c>
      <c r="K17" s="199" t="s">
        <v>457</v>
      </c>
      <c r="L17" s="199" t="s">
        <v>457</v>
      </c>
      <c r="M17" s="199" t="s">
        <v>457</v>
      </c>
      <c r="N17" s="199" t="s">
        <v>457</v>
      </c>
      <c r="O17" s="199" t="s">
        <v>457</v>
      </c>
      <c r="P17" s="199" t="s">
        <v>458</v>
      </c>
      <c r="Q17" s="199" t="s">
        <v>458</v>
      </c>
      <c r="R17" s="199" t="s">
        <v>458</v>
      </c>
      <c r="S17" s="199" t="s">
        <v>458</v>
      </c>
      <c r="T17" s="199" t="s">
        <v>458</v>
      </c>
      <c r="U17" s="199" t="s">
        <v>458</v>
      </c>
      <c r="V17" s="203" t="s">
        <v>459</v>
      </c>
      <c r="W17" s="198" t="s">
        <v>459</v>
      </c>
      <c r="X17" s="198" t="s">
        <v>459</v>
      </c>
      <c r="Y17" s="203" t="s">
        <v>459</v>
      </c>
      <c r="Z17" s="198" t="s">
        <v>459</v>
      </c>
      <c r="AA17" s="203" t="s">
        <v>459</v>
      </c>
      <c r="AB17" s="198" t="s">
        <v>459</v>
      </c>
      <c r="AC17" s="203" t="s">
        <v>459</v>
      </c>
      <c r="AD17" s="198" t="s">
        <v>459</v>
      </c>
      <c r="AE17" s="198" t="s">
        <v>459</v>
      </c>
      <c r="AF17" s="198" t="s">
        <v>459</v>
      </c>
      <c r="AG17" s="198" t="s">
        <v>459</v>
      </c>
    </row>
    <row r="18" spans="1:33" ht="46.5" customHeight="1">
      <c r="A18" s="29" t="s">
        <v>460</v>
      </c>
      <c r="B18" s="29" t="s">
        <v>461</v>
      </c>
      <c r="C18" s="30" t="s">
        <v>462</v>
      </c>
      <c r="D18" s="33" t="s">
        <v>463</v>
      </c>
      <c r="E18" s="33" t="s">
        <v>463</v>
      </c>
      <c r="F18" s="33" t="s">
        <v>463</v>
      </c>
      <c r="G18" s="33" t="s">
        <v>463</v>
      </c>
      <c r="H18" s="33" t="s">
        <v>463</v>
      </c>
      <c r="I18" s="61" t="s">
        <v>463</v>
      </c>
      <c r="J18" s="199" t="s">
        <v>463</v>
      </c>
      <c r="K18" s="199" t="s">
        <v>463</v>
      </c>
      <c r="L18" s="199" t="s">
        <v>463</v>
      </c>
      <c r="M18" s="199" t="s">
        <v>463</v>
      </c>
      <c r="N18" s="199" t="s">
        <v>463</v>
      </c>
      <c r="O18" s="199" t="s">
        <v>463</v>
      </c>
      <c r="P18" s="199" t="s">
        <v>463</v>
      </c>
      <c r="Q18" s="199" t="s">
        <v>463</v>
      </c>
      <c r="R18" s="199" t="s">
        <v>463</v>
      </c>
      <c r="S18" s="199" t="s">
        <v>463</v>
      </c>
      <c r="T18" s="199" t="s">
        <v>463</v>
      </c>
      <c r="U18" s="199" t="s">
        <v>464</v>
      </c>
      <c r="V18" s="198" t="s">
        <v>465</v>
      </c>
      <c r="W18" s="198" t="s">
        <v>465</v>
      </c>
      <c r="X18" s="198" t="s">
        <v>465</v>
      </c>
      <c r="Y18" s="198" t="s">
        <v>466</v>
      </c>
      <c r="Z18" s="198" t="s">
        <v>465</v>
      </c>
      <c r="AA18" s="198" t="s">
        <v>465</v>
      </c>
      <c r="AB18" s="198" t="s">
        <v>465</v>
      </c>
      <c r="AC18" s="198" t="s">
        <v>465</v>
      </c>
      <c r="AD18" s="198" t="s">
        <v>465</v>
      </c>
      <c r="AE18" s="198" t="s">
        <v>465</v>
      </c>
      <c r="AF18" s="198" t="s">
        <v>465</v>
      </c>
      <c r="AG18" s="198" t="s">
        <v>466</v>
      </c>
    </row>
    <row r="19" spans="1:33" hidden="1">
      <c r="Z19" s="126"/>
      <c r="AA19" s="126"/>
      <c r="AB19" s="126"/>
      <c r="AC19" s="126"/>
      <c r="AD19" s="126"/>
      <c r="AE19" s="126"/>
      <c r="AF19" s="126"/>
      <c r="AG19" s="126"/>
    </row>
    <row r="20" spans="1:33" ht="12.75" hidden="1" customHeight="1">
      <c r="AC20" s="60"/>
      <c r="AD20" s="60"/>
      <c r="AE20" s="60"/>
      <c r="AF20" s="60"/>
    </row>
    <row r="21" spans="1:33" ht="12.75" hidden="1" customHeight="1">
      <c r="AC21" s="60"/>
      <c r="AD21" s="60"/>
      <c r="AE21" s="60"/>
      <c r="AF21" s="60"/>
    </row>
    <row r="22" spans="1:33" ht="12.75" hidden="1" customHeight="1">
      <c r="AC22" s="60"/>
      <c r="AD22" s="60"/>
      <c r="AE22" s="60"/>
      <c r="AF22" s="60"/>
    </row>
    <row r="23" spans="1:33" ht="12.75" hidden="1" customHeight="1">
      <c r="AC23" s="60"/>
      <c r="AD23" s="60"/>
      <c r="AE23" s="60"/>
      <c r="AF23" s="60"/>
    </row>
    <row r="24" spans="1:33" ht="12.75" hidden="1" customHeight="1">
      <c r="AC24" s="60"/>
      <c r="AD24" s="60"/>
      <c r="AE24" s="60"/>
      <c r="AF24" s="60"/>
    </row>
    <row r="25" spans="1:33" ht="12.75" hidden="1" customHeight="1">
      <c r="AC25" s="60"/>
      <c r="AD25" s="60"/>
      <c r="AE25" s="60"/>
      <c r="AF25" s="60"/>
    </row>
    <row r="26" spans="1:33" ht="12.75" hidden="1" customHeight="1">
      <c r="AC26" s="60"/>
    </row>
    <row r="27" spans="1:33" ht="12.75" hidden="1" customHeight="1"/>
    <row r="28" spans="1:33" ht="12.75" hidden="1" customHeight="1"/>
    <row r="29" spans="1:33" ht="12.75" hidden="1" customHeight="1"/>
    <row r="30" spans="1:33" ht="12.75" hidden="1" customHeight="1"/>
    <row r="31" spans="1:33" ht="12.75" hidden="1" customHeight="1"/>
    <row r="32" spans="1:33" ht="12.75" hidden="1" customHeight="1"/>
    <row r="33" ht="12.75" hidden="1" customHeight="1"/>
    <row r="34" ht="12.75" hidden="1" customHeight="1"/>
    <row r="35" ht="12.75" hidden="1" customHeight="1"/>
    <row r="36" ht="12.75" hidden="1" customHeight="1"/>
    <row r="37" ht="12.75" hidden="1" customHeight="1"/>
    <row r="38" ht="12.75" hidden="1" customHeight="1"/>
    <row r="39" ht="12.75" hidden="1" customHeight="1"/>
    <row r="40" ht="12.75" hidden="1" customHeight="1"/>
    <row r="41" ht="12.75" hidden="1" customHeight="1"/>
    <row r="42" ht="12.75" hidden="1" customHeight="1"/>
    <row r="43" ht="12.75" hidden="1" customHeight="1"/>
    <row r="44" ht="12.75" hidden="1" customHeight="1"/>
    <row r="45" ht="12.75" hidden="1" customHeight="1"/>
    <row r="46" ht="12.75" hidden="1" customHeight="1"/>
    <row r="47" ht="12.75" hidden="1" customHeight="1"/>
    <row r="48" ht="12.75" hidden="1" customHeight="1"/>
    <row r="49" ht="12.75" hidden="1" customHeight="1"/>
    <row r="50" ht="12.75" hidden="1" customHeight="1"/>
    <row r="51" ht="12.75" hidden="1" customHeight="1"/>
    <row r="52" ht="12.75" hidden="1" customHeight="1"/>
    <row r="53" ht="12.75" hidden="1" customHeight="1"/>
    <row r="54" ht="12.75" hidden="1" customHeight="1"/>
    <row r="55" ht="12.75" hidden="1" customHeight="1"/>
    <row r="56" ht="12.75" hidden="1" customHeight="1"/>
    <row r="57" ht="12.75" hidden="1" customHeight="1"/>
    <row r="58" ht="12.75" hidden="1" customHeight="1"/>
    <row r="59" ht="12.75" hidden="1" customHeight="1"/>
    <row r="60" ht="12.75" hidden="1" customHeight="1"/>
    <row r="61" ht="12.75" hidden="1" customHeight="1"/>
    <row r="62" ht="12.75" hidden="1" customHeight="1"/>
    <row r="63" ht="12.75" hidden="1" customHeight="1"/>
    <row r="64" ht="12.75" hidden="1" customHeight="1"/>
    <row r="65" ht="12.75" hidden="1" customHeight="1"/>
    <row r="66" ht="12.75" hidden="1" customHeight="1"/>
    <row r="67" ht="12.75" hidden="1" customHeight="1"/>
    <row r="68" ht="12.75" hidden="1" customHeight="1"/>
    <row r="69" ht="12.75" hidden="1" customHeight="1"/>
    <row r="70" ht="12.75" hidden="1" customHeight="1"/>
    <row r="71" ht="12.75" hidden="1" customHeight="1"/>
    <row r="72" ht="12.75" hidden="1" customHeight="1"/>
    <row r="73" ht="12.75" hidden="1" customHeight="1"/>
    <row r="74" ht="12.75" hidden="1" customHeight="1"/>
    <row r="75" ht="12.75" hidden="1" customHeight="1"/>
    <row r="76" ht="12.75" hidden="1" customHeight="1"/>
    <row r="77" ht="12.75" hidden="1" customHeight="1"/>
    <row r="78" ht="12.75" hidden="1" customHeight="1"/>
    <row r="79" ht="12.75" hidden="1" customHeight="1"/>
    <row r="80" ht="12.75" hidden="1" customHeight="1"/>
    <row r="81" ht="12.75" hidden="1" customHeight="1"/>
    <row r="82" ht="12.75" hidden="1" customHeight="1"/>
    <row r="83" ht="12.75" hidden="1" customHeight="1"/>
    <row r="84" ht="12.75" hidden="1" customHeight="1"/>
    <row r="85" ht="12.75" hidden="1" customHeight="1"/>
    <row r="86" ht="12.75" hidden="1" customHeight="1"/>
    <row r="87" ht="12.75" hidden="1" customHeight="1"/>
    <row r="88" ht="12.75" hidden="1" customHeight="1"/>
    <row r="89" ht="12.75" hidden="1" customHeight="1"/>
    <row r="90" ht="12.75" hidden="1" customHeight="1"/>
    <row r="91" ht="12.75" hidden="1" customHeight="1"/>
    <row r="92" ht="12.75" hidden="1" customHeight="1"/>
    <row r="93" ht="12.75" hidden="1" customHeight="1"/>
    <row r="94" ht="12.75" hidden="1" customHeight="1"/>
    <row r="95" ht="12.75" hidden="1" customHeight="1"/>
    <row r="96" ht="12.75" hidden="1" customHeight="1"/>
    <row r="97" ht="12.75" hidden="1" customHeight="1"/>
    <row r="98" ht="12.75" hidden="1" customHeight="1"/>
    <row r="99" ht="12.75" hidden="1" customHeight="1"/>
  </sheetData>
  <mergeCells count="4">
    <mergeCell ref="A1:AG1"/>
    <mergeCell ref="A2:AG2"/>
    <mergeCell ref="A3:AG3"/>
    <mergeCell ref="A4:AG4"/>
  </mergeCells>
  <phoneticPr fontId="15" type="noConversion"/>
  <dataValidations count="4">
    <dataValidation allowBlank="1" showInputMessage="1" showErrorMessage="1" prompt="Item Description" sqref="D6:Y6" xr:uid="{B9B07542-BB1F-4DB4-9298-37A4FA43FCCF}"/>
    <dataValidation allowBlank="1" showInputMessage="1" showErrorMessage="1" prompt="SKU #" sqref="D9:Y9" xr:uid="{1255322A-9F77-4EA0-95A5-CEDA47EC228F}"/>
    <dataValidation allowBlank="1" showInputMessage="1" showErrorMessage="1" prompt="Specification" sqref="D8:Y8 D10:Y18 Z14:AG14" xr:uid="{1605BC06-8878-4656-A67C-DD842A744C06}"/>
    <dataValidation allowBlank="1" showInputMessage="1" showErrorMessage="1" prompt="CLIN #" sqref="D7:Y7 AC7:AG7" xr:uid="{EB5B3562-B78F-499A-8516-DF3B4C765E98}"/>
  </dataValidation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5631B-49FD-49AB-B383-EC5F283F5407}">
  <sheetPr>
    <tabColor theme="9" tint="-0.249977111117893"/>
  </sheetPr>
  <dimension ref="A1:N123"/>
  <sheetViews>
    <sheetView zoomScale="80" zoomScaleNormal="80" workbookViewId="0">
      <selection sqref="A1:N1"/>
    </sheetView>
  </sheetViews>
  <sheetFormatPr defaultColWidth="0" defaultRowHeight="15.75" zeroHeight="1"/>
  <cols>
    <col min="1" max="1" width="18.7109375" style="9" customWidth="1"/>
    <col min="2" max="2" width="30.7109375" style="7" customWidth="1"/>
    <col min="3" max="3" width="18.7109375" style="7" customWidth="1"/>
    <col min="4" max="4" width="19.85546875" style="7" customWidth="1"/>
    <col min="5" max="5" width="19.42578125" style="7" customWidth="1"/>
    <col min="6" max="6" width="18.7109375" style="7" customWidth="1"/>
    <col min="7" max="7" width="64.85546875" style="7" customWidth="1"/>
    <col min="8" max="8" width="18.7109375" style="8" customWidth="1"/>
    <col min="9" max="12" width="18.7109375" style="7" customWidth="1"/>
    <col min="13" max="13" width="16.5703125" style="8" customWidth="1"/>
    <col min="14" max="14" width="39.42578125" style="7" customWidth="1"/>
    <col min="15" max="16384" width="46" style="7" hidden="1"/>
  </cols>
  <sheetData>
    <row r="1" spans="1:14" s="16" customFormat="1" ht="21" customHeight="1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</row>
    <row r="2" spans="1:14" s="16" customFormat="1" ht="21" customHeight="1">
      <c r="A2" s="166" t="s">
        <v>1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</row>
    <row r="3" spans="1:14" s="16" customFormat="1" ht="21" customHeight="1">
      <c r="A3" s="166" t="s">
        <v>981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</row>
    <row r="4" spans="1:14" s="16" customFormat="1" ht="18">
      <c r="A4" s="166" t="s">
        <v>2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</row>
    <row r="5" spans="1:14" s="16" customFormat="1" ht="18">
      <c r="A5" s="168" t="s">
        <v>3</v>
      </c>
      <c r="B5" s="168"/>
      <c r="C5" s="168"/>
      <c r="D5" s="168"/>
      <c r="E5" s="168"/>
      <c r="F5" s="168"/>
      <c r="G5" s="168"/>
      <c r="H5" s="167" t="s">
        <v>4</v>
      </c>
      <c r="I5" s="167"/>
      <c r="J5" s="167"/>
      <c r="K5" s="167"/>
      <c r="L5" s="167"/>
      <c r="M5" s="167"/>
      <c r="N5" s="167"/>
    </row>
    <row r="6" spans="1:14" s="16" customFormat="1" ht="20.25">
      <c r="A6" s="164" t="s">
        <v>467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</row>
    <row r="7" spans="1:14" s="16" customFormat="1" ht="23.25">
      <c r="A7" s="169" t="s">
        <v>6</v>
      </c>
      <c r="B7" s="169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</row>
    <row r="8" spans="1:14" ht="65.25" customHeight="1">
      <c r="A8" s="2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13</v>
      </c>
      <c r="H8" s="3" t="s">
        <v>14</v>
      </c>
      <c r="I8" s="3" t="s">
        <v>15</v>
      </c>
      <c r="J8" s="4" t="s">
        <v>16</v>
      </c>
      <c r="K8" s="4" t="s">
        <v>17</v>
      </c>
      <c r="L8" s="4" t="s">
        <v>18</v>
      </c>
      <c r="M8" s="4" t="s">
        <v>19</v>
      </c>
      <c r="N8" s="4" t="s">
        <v>20</v>
      </c>
    </row>
    <row r="9" spans="1:14" s="68" customFormat="1" ht="22.5" customHeight="1">
      <c r="A9" s="157" t="s">
        <v>468</v>
      </c>
      <c r="B9" s="64" t="s">
        <v>110</v>
      </c>
      <c r="C9" s="63">
        <v>43211507</v>
      </c>
      <c r="D9" s="63" t="s">
        <v>469</v>
      </c>
      <c r="E9" s="63" t="s">
        <v>24</v>
      </c>
      <c r="F9" s="63" t="s">
        <v>469</v>
      </c>
      <c r="G9" s="64" t="s">
        <v>31</v>
      </c>
      <c r="H9" s="63" t="s">
        <v>26</v>
      </c>
      <c r="I9" s="63">
        <v>1</v>
      </c>
      <c r="J9" s="206">
        <v>2123</v>
      </c>
      <c r="K9" s="207">
        <v>0.26</v>
      </c>
      <c r="L9" s="158">
        <f>Table112[[#This Row],[OEM MSRP / List Price]]*(1-Table112[[#This Row],[Contract Discount]])</f>
        <v>1571.02</v>
      </c>
      <c r="M9" s="158" t="s">
        <v>113</v>
      </c>
      <c r="N9" s="159" t="s">
        <v>470</v>
      </c>
    </row>
    <row r="10" spans="1:14" s="68" customFormat="1" ht="22.5" customHeight="1">
      <c r="A10" s="157" t="s">
        <v>471</v>
      </c>
      <c r="B10" s="64" t="s">
        <v>110</v>
      </c>
      <c r="C10" s="63">
        <v>43211507</v>
      </c>
      <c r="D10" s="63" t="s">
        <v>472</v>
      </c>
      <c r="E10" s="63" t="s">
        <v>24</v>
      </c>
      <c r="F10" s="63" t="s">
        <v>472</v>
      </c>
      <c r="G10" s="64" t="s">
        <v>35</v>
      </c>
      <c r="H10" s="63" t="s">
        <v>26</v>
      </c>
      <c r="I10" s="63">
        <v>1</v>
      </c>
      <c r="J10" s="206">
        <v>2178</v>
      </c>
      <c r="K10" s="207">
        <v>0.26</v>
      </c>
      <c r="L10" s="158">
        <f>Table112[[#This Row],[OEM MSRP / List Price]]*(1-Table112[[#This Row],[Contract Discount]])</f>
        <v>1611.72</v>
      </c>
      <c r="M10" s="158" t="s">
        <v>113</v>
      </c>
      <c r="N10" s="159" t="s">
        <v>473</v>
      </c>
    </row>
    <row r="11" spans="1:14" s="68" customFormat="1" ht="22.5" customHeight="1">
      <c r="A11" s="157" t="s">
        <v>474</v>
      </c>
      <c r="B11" s="64" t="s">
        <v>110</v>
      </c>
      <c r="C11" s="63">
        <v>43211507</v>
      </c>
      <c r="D11" s="63" t="s">
        <v>475</v>
      </c>
      <c r="E11" s="63" t="s">
        <v>24</v>
      </c>
      <c r="F11" s="63" t="s">
        <v>475</v>
      </c>
      <c r="G11" s="64" t="s">
        <v>43</v>
      </c>
      <c r="H11" s="63" t="s">
        <v>26</v>
      </c>
      <c r="I11" s="63">
        <v>1</v>
      </c>
      <c r="J11" s="206">
        <v>2263</v>
      </c>
      <c r="K11" s="207">
        <v>0.26</v>
      </c>
      <c r="L11" s="158">
        <f>Table112[[#This Row],[OEM MSRP / List Price]]*(1-Table112[[#This Row],[Contract Discount]])</f>
        <v>1674.62</v>
      </c>
      <c r="M11" s="158" t="s">
        <v>113</v>
      </c>
      <c r="N11" s="159" t="s">
        <v>476</v>
      </c>
    </row>
    <row r="12" spans="1:14" s="68" customFormat="1" ht="22.5" customHeight="1">
      <c r="A12" s="208" t="s">
        <v>477</v>
      </c>
      <c r="B12" s="209" t="s">
        <v>110</v>
      </c>
      <c r="C12" s="210">
        <v>43211507</v>
      </c>
      <c r="D12" s="210" t="s">
        <v>478</v>
      </c>
      <c r="E12" s="210" t="s">
        <v>24</v>
      </c>
      <c r="F12" s="210" t="s">
        <v>478</v>
      </c>
      <c r="G12" s="209" t="s">
        <v>47</v>
      </c>
      <c r="H12" s="210" t="s">
        <v>26</v>
      </c>
      <c r="I12" s="210">
        <v>1</v>
      </c>
      <c r="J12" s="211">
        <v>2333</v>
      </c>
      <c r="K12" s="212">
        <v>0.26</v>
      </c>
      <c r="L12" s="213">
        <f>Table112[[#This Row],[OEM MSRP / List Price]]*(1-Table112[[#This Row],[Contract Discount]])</f>
        <v>1726.42</v>
      </c>
      <c r="M12" s="213" t="s">
        <v>113</v>
      </c>
      <c r="N12" s="214" t="s">
        <v>479</v>
      </c>
    </row>
    <row r="13" spans="1:14" s="107" customFormat="1" ht="27" customHeight="1">
      <c r="A13" s="69" t="s">
        <v>978</v>
      </c>
      <c r="B13" s="70" t="s">
        <v>110</v>
      </c>
      <c r="C13" s="76">
        <v>43211507</v>
      </c>
      <c r="D13" s="76" t="s">
        <v>481</v>
      </c>
      <c r="E13" s="76" t="s">
        <v>24</v>
      </c>
      <c r="F13" s="76" t="s">
        <v>481</v>
      </c>
      <c r="G13" s="129" t="s">
        <v>482</v>
      </c>
      <c r="H13" s="76" t="s">
        <v>26</v>
      </c>
      <c r="I13" s="76">
        <v>1</v>
      </c>
      <c r="J13" s="119">
        <v>2508</v>
      </c>
      <c r="K13" s="80">
        <v>0.56999999999999995</v>
      </c>
      <c r="L13" s="81">
        <f>Table112[[#This Row],[OEM MSRP / List Price]]*(1-Table112[[#This Row],[Contract Discount]])</f>
        <v>1078.44</v>
      </c>
      <c r="M13" s="73" t="s">
        <v>113</v>
      </c>
      <c r="N13" s="76" t="s">
        <v>473</v>
      </c>
    </row>
    <row r="14" spans="1:14" s="108" customFormat="1" ht="27" customHeight="1">
      <c r="A14" s="87" t="s">
        <v>979</v>
      </c>
      <c r="B14" s="88" t="s">
        <v>110</v>
      </c>
      <c r="C14" s="87">
        <v>43211507</v>
      </c>
      <c r="D14" s="87" t="s">
        <v>484</v>
      </c>
      <c r="E14" s="87" t="s">
        <v>24</v>
      </c>
      <c r="F14" s="87" t="s">
        <v>484</v>
      </c>
      <c r="G14" s="130" t="s">
        <v>485</v>
      </c>
      <c r="H14" s="87" t="s">
        <v>26</v>
      </c>
      <c r="I14" s="87">
        <v>1</v>
      </c>
      <c r="J14" s="121">
        <v>2543</v>
      </c>
      <c r="K14" s="90">
        <v>0.56999999999999995</v>
      </c>
      <c r="L14" s="91">
        <f>Table112[[#This Row],[OEM MSRP / List Price]]*(1-Table112[[#This Row],[Contract Discount]])</f>
        <v>1093.4900000000002</v>
      </c>
      <c r="M14" s="91" t="s">
        <v>113</v>
      </c>
      <c r="N14" s="123" t="s">
        <v>117</v>
      </c>
    </row>
    <row r="15" spans="1:14" s="109" customFormat="1" ht="27" customHeight="1">
      <c r="A15" s="76" t="s">
        <v>480</v>
      </c>
      <c r="B15" s="102" t="s">
        <v>110</v>
      </c>
      <c r="C15" s="76">
        <v>43211507</v>
      </c>
      <c r="D15" s="76" t="s">
        <v>487</v>
      </c>
      <c r="E15" s="76" t="s">
        <v>24</v>
      </c>
      <c r="F15" s="76" t="s">
        <v>487</v>
      </c>
      <c r="G15" s="129" t="s">
        <v>488</v>
      </c>
      <c r="H15" s="76" t="s">
        <v>26</v>
      </c>
      <c r="I15" s="76">
        <v>1</v>
      </c>
      <c r="J15" s="119">
        <v>2628</v>
      </c>
      <c r="K15" s="80">
        <v>0.56999999999999995</v>
      </c>
      <c r="L15" s="81">
        <f>Table112[[#This Row],[OEM MSRP / List Price]]*(1-Table112[[#This Row],[Contract Discount]])</f>
        <v>1130.0400000000002</v>
      </c>
      <c r="M15" s="81" t="s">
        <v>113</v>
      </c>
      <c r="N15" s="122" t="s">
        <v>470</v>
      </c>
    </row>
    <row r="16" spans="1:14" s="108" customFormat="1" ht="27" customHeight="1">
      <c r="A16" s="87" t="s">
        <v>980</v>
      </c>
      <c r="B16" s="88" t="s">
        <v>110</v>
      </c>
      <c r="C16" s="87">
        <v>43211507</v>
      </c>
      <c r="D16" s="87" t="s">
        <v>490</v>
      </c>
      <c r="E16" s="87" t="s">
        <v>24</v>
      </c>
      <c r="F16" s="87" t="s">
        <v>490</v>
      </c>
      <c r="G16" s="130" t="s">
        <v>491</v>
      </c>
      <c r="H16" s="87" t="s">
        <v>26</v>
      </c>
      <c r="I16" s="87">
        <v>1</v>
      </c>
      <c r="J16" s="121">
        <v>2683</v>
      </c>
      <c r="K16" s="90">
        <v>0.56999999999999995</v>
      </c>
      <c r="L16" s="91">
        <f>Table112[[#This Row],[OEM MSRP / List Price]]*(1-Table112[[#This Row],[Contract Discount]])</f>
        <v>1153.69</v>
      </c>
      <c r="M16" s="91" t="s">
        <v>113</v>
      </c>
      <c r="N16" s="123" t="s">
        <v>473</v>
      </c>
    </row>
    <row r="17" spans="1:14" s="109" customFormat="1" ht="27" customHeight="1">
      <c r="A17" s="76" t="s">
        <v>483</v>
      </c>
      <c r="B17" s="102" t="s">
        <v>110</v>
      </c>
      <c r="C17" s="76">
        <v>43211507</v>
      </c>
      <c r="D17" s="76" t="s">
        <v>493</v>
      </c>
      <c r="E17" s="76" t="s">
        <v>24</v>
      </c>
      <c r="F17" s="76" t="s">
        <v>493</v>
      </c>
      <c r="G17" s="129" t="s">
        <v>494</v>
      </c>
      <c r="H17" s="76" t="s">
        <v>26</v>
      </c>
      <c r="I17" s="76">
        <v>1</v>
      </c>
      <c r="J17" s="119">
        <v>2718</v>
      </c>
      <c r="K17" s="80">
        <v>0.56999999999999995</v>
      </c>
      <c r="L17" s="81">
        <f>Table112[[#This Row],[OEM MSRP / List Price]]*(1-Table112[[#This Row],[Contract Discount]])</f>
        <v>1168.7400000000002</v>
      </c>
      <c r="M17" s="81" t="s">
        <v>113</v>
      </c>
      <c r="N17" s="122" t="s">
        <v>476</v>
      </c>
    </row>
    <row r="18" spans="1:14" s="108" customFormat="1" ht="27" customHeight="1">
      <c r="A18" s="87" t="s">
        <v>486</v>
      </c>
      <c r="B18" s="88" t="s">
        <v>110</v>
      </c>
      <c r="C18" s="87">
        <v>43211507</v>
      </c>
      <c r="D18" s="87" t="s">
        <v>496</v>
      </c>
      <c r="E18" s="87" t="s">
        <v>24</v>
      </c>
      <c r="F18" s="87" t="s">
        <v>496</v>
      </c>
      <c r="G18" s="130" t="s">
        <v>497</v>
      </c>
      <c r="H18" s="87" t="s">
        <v>26</v>
      </c>
      <c r="I18" s="87">
        <v>1</v>
      </c>
      <c r="J18" s="121">
        <v>2718</v>
      </c>
      <c r="K18" s="90">
        <v>0.56000000000000005</v>
      </c>
      <c r="L18" s="91">
        <f>Table112[[#This Row],[OEM MSRP / List Price]]*(1-Table112[[#This Row],[Contract Discount]])</f>
        <v>1195.9199999999998</v>
      </c>
      <c r="M18" s="91" t="s">
        <v>113</v>
      </c>
      <c r="N18" s="123" t="s">
        <v>498</v>
      </c>
    </row>
    <row r="19" spans="1:14" s="109" customFormat="1" ht="33" customHeight="1">
      <c r="A19" s="76" t="s">
        <v>489</v>
      </c>
      <c r="B19" s="102" t="s">
        <v>110</v>
      </c>
      <c r="C19" s="76">
        <v>43211507</v>
      </c>
      <c r="D19" s="118" t="s">
        <v>499</v>
      </c>
      <c r="E19" s="76" t="s">
        <v>24</v>
      </c>
      <c r="F19" s="118" t="s">
        <v>499</v>
      </c>
      <c r="G19" s="129" t="s">
        <v>500</v>
      </c>
      <c r="H19" s="76" t="s">
        <v>26</v>
      </c>
      <c r="I19" s="76">
        <v>1</v>
      </c>
      <c r="J19" s="119">
        <v>2453</v>
      </c>
      <c r="K19" s="80">
        <v>0.57999999999999996</v>
      </c>
      <c r="L19" s="81">
        <f>Table112[[#This Row],[OEM MSRP / List Price]]*(1-Table112[[#This Row],[Contract Discount]])</f>
        <v>1030.26</v>
      </c>
      <c r="M19" s="81" t="s">
        <v>113</v>
      </c>
      <c r="N19" s="76" t="s">
        <v>124</v>
      </c>
    </row>
    <row r="20" spans="1:14" s="108" customFormat="1" ht="33" customHeight="1">
      <c r="A20" s="87" t="s">
        <v>492</v>
      </c>
      <c r="B20" s="88" t="s">
        <v>110</v>
      </c>
      <c r="C20" s="87">
        <v>43211507</v>
      </c>
      <c r="D20" s="120" t="s">
        <v>501</v>
      </c>
      <c r="E20" s="87" t="s">
        <v>24</v>
      </c>
      <c r="F20" s="120" t="s">
        <v>501</v>
      </c>
      <c r="G20" s="130" t="s">
        <v>502</v>
      </c>
      <c r="H20" s="87" t="s">
        <v>26</v>
      </c>
      <c r="I20" s="87">
        <v>1</v>
      </c>
      <c r="J20" s="121">
        <v>2453</v>
      </c>
      <c r="K20" s="90">
        <v>0.59</v>
      </c>
      <c r="L20" s="91">
        <f>Table112[[#This Row],[OEM MSRP / List Price]]*(1-Table112[[#This Row],[Contract Discount]])</f>
        <v>1005.7300000000001</v>
      </c>
      <c r="M20" s="91" t="s">
        <v>113</v>
      </c>
      <c r="N20" s="87" t="s">
        <v>128</v>
      </c>
    </row>
    <row r="21" spans="1:14" s="109" customFormat="1" ht="33" customHeight="1">
      <c r="A21" s="76" t="s">
        <v>495</v>
      </c>
      <c r="B21" s="102" t="s">
        <v>110</v>
      </c>
      <c r="C21" s="76">
        <v>43211507</v>
      </c>
      <c r="D21" s="118" t="s">
        <v>503</v>
      </c>
      <c r="E21" s="76" t="s">
        <v>24</v>
      </c>
      <c r="F21" s="118" t="s">
        <v>503</v>
      </c>
      <c r="G21" s="129" t="s">
        <v>504</v>
      </c>
      <c r="H21" s="76" t="s">
        <v>26</v>
      </c>
      <c r="I21" s="76">
        <v>1</v>
      </c>
      <c r="J21" s="119">
        <v>2543</v>
      </c>
      <c r="K21" s="80">
        <v>0.59</v>
      </c>
      <c r="L21" s="81">
        <f>Table112[[#This Row],[OEM MSRP / List Price]]*(1-Table112[[#This Row],[Contract Discount]])</f>
        <v>1042.6300000000001</v>
      </c>
      <c r="M21" s="81" t="s">
        <v>113</v>
      </c>
      <c r="N21" s="122" t="s">
        <v>132</v>
      </c>
    </row>
    <row r="22" spans="1:14" s="108" customFormat="1" ht="33" customHeight="1">
      <c r="A22" s="87" t="s">
        <v>967</v>
      </c>
      <c r="B22" s="88" t="s">
        <v>110</v>
      </c>
      <c r="C22" s="87">
        <v>43211507</v>
      </c>
      <c r="D22" s="120" t="s">
        <v>505</v>
      </c>
      <c r="E22" s="87" t="s">
        <v>24</v>
      </c>
      <c r="F22" s="120" t="s">
        <v>505</v>
      </c>
      <c r="G22" s="130" t="s">
        <v>506</v>
      </c>
      <c r="H22" s="87" t="s">
        <v>26</v>
      </c>
      <c r="I22" s="87">
        <v>1</v>
      </c>
      <c r="J22" s="121">
        <v>2543</v>
      </c>
      <c r="K22" s="90">
        <v>0.57999999999999996</v>
      </c>
      <c r="L22" s="91">
        <f>Table112[[#This Row],[OEM MSRP / List Price]]*(1-Table112[[#This Row],[Contract Discount]])</f>
        <v>1068.0600000000002</v>
      </c>
      <c r="M22" s="91" t="s">
        <v>113</v>
      </c>
      <c r="N22" s="123" t="s">
        <v>136</v>
      </c>
    </row>
    <row r="23" spans="1:14" s="10" customFormat="1" ht="40.5" customHeight="1">
      <c r="A23" s="164" t="s">
        <v>140</v>
      </c>
      <c r="B23" s="164"/>
      <c r="C23" s="164"/>
      <c r="D23" s="164"/>
      <c r="E23" s="164"/>
      <c r="F23" s="164"/>
      <c r="G23" s="164"/>
      <c r="H23" s="164"/>
      <c r="I23" s="164"/>
      <c r="J23" s="164"/>
      <c r="K23" s="164"/>
      <c r="L23" s="164"/>
      <c r="M23" s="164"/>
      <c r="N23" s="164"/>
    </row>
    <row r="24" spans="1:14" ht="40.5" customHeight="1">
      <c r="A24" s="2" t="s">
        <v>7</v>
      </c>
      <c r="B24" s="3" t="s">
        <v>8</v>
      </c>
      <c r="C24" s="2" t="s">
        <v>9</v>
      </c>
      <c r="D24" s="3" t="s">
        <v>10</v>
      </c>
      <c r="E24" s="3" t="s">
        <v>11</v>
      </c>
      <c r="F24" s="3" t="s">
        <v>12</v>
      </c>
      <c r="G24" s="3" t="s">
        <v>13</v>
      </c>
      <c r="H24" s="3" t="s">
        <v>14</v>
      </c>
      <c r="I24" s="3" t="s">
        <v>15</v>
      </c>
      <c r="J24" s="3" t="s">
        <v>16</v>
      </c>
      <c r="K24" s="3" t="s">
        <v>17</v>
      </c>
      <c r="L24" s="4" t="s">
        <v>18</v>
      </c>
      <c r="M24" s="4" t="s">
        <v>19</v>
      </c>
      <c r="N24" s="4" t="s">
        <v>20</v>
      </c>
    </row>
    <row r="25" spans="1:14" s="68" customFormat="1" ht="34.5" customHeight="1">
      <c r="A25" s="63" t="s">
        <v>141</v>
      </c>
      <c r="B25" s="64" t="s">
        <v>142</v>
      </c>
      <c r="C25" s="63">
        <v>43211507</v>
      </c>
      <c r="D25" s="63" t="s">
        <v>143</v>
      </c>
      <c r="E25" s="63" t="s">
        <v>24</v>
      </c>
      <c r="F25" s="63" t="s">
        <v>143</v>
      </c>
      <c r="G25" s="64" t="s">
        <v>144</v>
      </c>
      <c r="H25" s="63" t="s">
        <v>26</v>
      </c>
      <c r="I25" s="63">
        <v>1</v>
      </c>
      <c r="J25" s="65">
        <v>734</v>
      </c>
      <c r="K25" s="66">
        <v>0.11</v>
      </c>
      <c r="L25" s="67">
        <f>Table136[[#This Row],[OEM MSRP / List Price]]*(1-Table136[[#This Row],[Contract Discount]])</f>
        <v>653.26</v>
      </c>
      <c r="M25" s="67" t="s">
        <v>145</v>
      </c>
      <c r="N25" s="63" t="s">
        <v>146</v>
      </c>
    </row>
    <row r="26" spans="1:14" s="74" customFormat="1" ht="34.5" customHeight="1">
      <c r="A26" s="69" t="s">
        <v>147</v>
      </c>
      <c r="B26" s="70" t="s">
        <v>148</v>
      </c>
      <c r="C26" s="69">
        <v>43211507</v>
      </c>
      <c r="D26" s="69" t="s">
        <v>149</v>
      </c>
      <c r="E26" s="69" t="s">
        <v>24</v>
      </c>
      <c r="F26" s="69" t="s">
        <v>149</v>
      </c>
      <c r="G26" s="70" t="s">
        <v>150</v>
      </c>
      <c r="H26" s="69" t="s">
        <v>26</v>
      </c>
      <c r="I26" s="69">
        <v>1</v>
      </c>
      <c r="J26" s="71">
        <v>749</v>
      </c>
      <c r="K26" s="72">
        <v>0.3</v>
      </c>
      <c r="L26" s="73">
        <f>Table136[[#This Row],[OEM MSRP / List Price]]*(1-Table136[[#This Row],[Contract Discount]])</f>
        <v>524.29999999999995</v>
      </c>
      <c r="M26" s="73" t="s">
        <v>145</v>
      </c>
      <c r="N26" s="69" t="s">
        <v>151</v>
      </c>
    </row>
    <row r="27" spans="1:14" s="68" customFormat="1" ht="34.5" customHeight="1">
      <c r="A27" s="63" t="s">
        <v>152</v>
      </c>
      <c r="B27" s="64" t="s">
        <v>142</v>
      </c>
      <c r="C27" s="63">
        <v>43211507</v>
      </c>
      <c r="D27" s="63" t="s">
        <v>153</v>
      </c>
      <c r="E27" s="63" t="s">
        <v>24</v>
      </c>
      <c r="F27" s="63" t="s">
        <v>153</v>
      </c>
      <c r="G27" s="64" t="s">
        <v>154</v>
      </c>
      <c r="H27" s="63" t="s">
        <v>26</v>
      </c>
      <c r="I27" s="63">
        <v>1</v>
      </c>
      <c r="J27" s="65">
        <v>229</v>
      </c>
      <c r="K27" s="66">
        <v>0.11</v>
      </c>
      <c r="L27" s="67">
        <f>Table136[[#This Row],[OEM MSRP / List Price]]*(1-Table136[[#This Row],[Contract Discount]])</f>
        <v>203.81</v>
      </c>
      <c r="M27" s="67" t="s">
        <v>145</v>
      </c>
      <c r="N27" s="63" t="s">
        <v>155</v>
      </c>
    </row>
    <row r="28" spans="1:14" s="74" customFormat="1" ht="34.5" customHeight="1">
      <c r="A28" s="69" t="s">
        <v>156</v>
      </c>
      <c r="B28" s="70" t="s">
        <v>148</v>
      </c>
      <c r="C28" s="69">
        <v>43211507</v>
      </c>
      <c r="D28" s="69" t="s">
        <v>157</v>
      </c>
      <c r="E28" s="69" t="s">
        <v>24</v>
      </c>
      <c r="F28" s="69" t="s">
        <v>157</v>
      </c>
      <c r="G28" s="70" t="s">
        <v>158</v>
      </c>
      <c r="H28" s="69" t="s">
        <v>26</v>
      </c>
      <c r="I28" s="69">
        <v>1</v>
      </c>
      <c r="J28" s="71">
        <v>229</v>
      </c>
      <c r="K28" s="72">
        <v>0.25</v>
      </c>
      <c r="L28" s="73">
        <f>Table136[[#This Row],[OEM MSRP / List Price]]*(1-Table136[[#This Row],[Contract Discount]])</f>
        <v>171.75</v>
      </c>
      <c r="M28" s="73" t="s">
        <v>145</v>
      </c>
      <c r="N28" s="69" t="s">
        <v>159</v>
      </c>
    </row>
    <row r="29" spans="1:14" s="68" customFormat="1" ht="34.5" customHeight="1">
      <c r="A29" s="63" t="s">
        <v>160</v>
      </c>
      <c r="B29" s="64" t="s">
        <v>142</v>
      </c>
      <c r="C29" s="63">
        <v>43211507</v>
      </c>
      <c r="D29" s="63" t="s">
        <v>161</v>
      </c>
      <c r="E29" s="63" t="s">
        <v>24</v>
      </c>
      <c r="F29" s="63" t="s">
        <v>161</v>
      </c>
      <c r="G29" s="64" t="s">
        <v>162</v>
      </c>
      <c r="H29" s="63" t="s">
        <v>26</v>
      </c>
      <c r="I29" s="63">
        <v>1</v>
      </c>
      <c r="J29" s="65">
        <v>504</v>
      </c>
      <c r="K29" s="66">
        <v>0.11</v>
      </c>
      <c r="L29" s="67">
        <f>Table136[[#This Row],[OEM MSRP / List Price]]*(1-Table136[[#This Row],[Contract Discount]])</f>
        <v>448.56</v>
      </c>
      <c r="M29" s="67" t="s">
        <v>145</v>
      </c>
      <c r="N29" s="63" t="s">
        <v>163</v>
      </c>
    </row>
    <row r="30" spans="1:14" s="74" customFormat="1" ht="34.5" customHeight="1">
      <c r="A30" s="69" t="s">
        <v>164</v>
      </c>
      <c r="B30" s="70" t="s">
        <v>148</v>
      </c>
      <c r="C30" s="69">
        <v>43211507</v>
      </c>
      <c r="D30" s="69" t="s">
        <v>165</v>
      </c>
      <c r="E30" s="69" t="s">
        <v>24</v>
      </c>
      <c r="F30" s="69" t="s">
        <v>165</v>
      </c>
      <c r="G30" s="70" t="s">
        <v>166</v>
      </c>
      <c r="H30" s="69" t="s">
        <v>26</v>
      </c>
      <c r="I30" s="69">
        <v>1</v>
      </c>
      <c r="J30" s="71">
        <v>549</v>
      </c>
      <c r="K30" s="72">
        <v>0.3</v>
      </c>
      <c r="L30" s="73">
        <f>Table136[[#This Row],[OEM MSRP / List Price]]*(1-Table136[[#This Row],[Contract Discount]])</f>
        <v>384.29999999999995</v>
      </c>
      <c r="M30" s="75" t="s">
        <v>145</v>
      </c>
      <c r="N30" s="69" t="s">
        <v>167</v>
      </c>
    </row>
    <row r="31" spans="1:14" s="83" customFormat="1" ht="34.5" customHeight="1">
      <c r="A31" s="76" t="s">
        <v>168</v>
      </c>
      <c r="B31" s="77" t="s">
        <v>169</v>
      </c>
      <c r="C31" s="78">
        <v>43211507</v>
      </c>
      <c r="D31" s="78" t="s">
        <v>170</v>
      </c>
      <c r="E31" s="78" t="s">
        <v>24</v>
      </c>
      <c r="F31" s="78" t="s">
        <v>170</v>
      </c>
      <c r="G31" s="77" t="s">
        <v>171</v>
      </c>
      <c r="H31" s="78" t="s">
        <v>26</v>
      </c>
      <c r="I31" s="78">
        <v>1</v>
      </c>
      <c r="J31" s="79">
        <v>469</v>
      </c>
      <c r="K31" s="80">
        <v>0.25</v>
      </c>
      <c r="L31" s="73">
        <f>Table136[[#This Row],[OEM MSRP / List Price]]*(1-Table136[[#This Row],[Contract Discount]])</f>
        <v>351.75</v>
      </c>
      <c r="M31" s="82" t="s">
        <v>172</v>
      </c>
      <c r="N31" s="76" t="s">
        <v>173</v>
      </c>
    </row>
    <row r="32" spans="1:14" ht="34.5" customHeight="1">
      <c r="A32" s="69" t="s">
        <v>174</v>
      </c>
      <c r="B32" s="5" t="s">
        <v>175</v>
      </c>
      <c r="C32" s="11">
        <v>43211507</v>
      </c>
      <c r="D32" s="11" t="s">
        <v>176</v>
      </c>
      <c r="E32" s="11" t="s">
        <v>24</v>
      </c>
      <c r="F32" s="11" t="s">
        <v>176</v>
      </c>
      <c r="G32" s="70" t="s">
        <v>177</v>
      </c>
      <c r="H32" s="11" t="s">
        <v>26</v>
      </c>
      <c r="I32" s="11">
        <v>1</v>
      </c>
      <c r="J32" s="50">
        <v>834</v>
      </c>
      <c r="K32" s="72">
        <v>0.28000000000000003</v>
      </c>
      <c r="L32" s="73">
        <f>Table136[[#This Row],[OEM MSRP / List Price]]*(1-Table136[[#This Row],[Contract Discount]])</f>
        <v>600.48</v>
      </c>
      <c r="M32" s="26" t="s">
        <v>178</v>
      </c>
      <c r="N32" s="11" t="s">
        <v>179</v>
      </c>
    </row>
    <row r="33" spans="1:14" s="86" customFormat="1" ht="34.5" customHeight="1">
      <c r="A33" s="76" t="s">
        <v>180</v>
      </c>
      <c r="B33" s="77" t="s">
        <v>181</v>
      </c>
      <c r="C33" s="78">
        <v>43211507</v>
      </c>
      <c r="D33" s="78" t="s">
        <v>182</v>
      </c>
      <c r="E33" s="78" t="s">
        <v>24</v>
      </c>
      <c r="F33" s="78" t="s">
        <v>182</v>
      </c>
      <c r="G33" s="77" t="s">
        <v>183</v>
      </c>
      <c r="H33" s="78" t="s">
        <v>26</v>
      </c>
      <c r="I33" s="78">
        <v>1</v>
      </c>
      <c r="J33" s="79">
        <v>899</v>
      </c>
      <c r="K33" s="84">
        <v>0.28000000000000003</v>
      </c>
      <c r="L33" s="73">
        <f>Table136[[#This Row],[OEM MSRP / List Price]]*(1-Table136[[#This Row],[Contract Discount]])</f>
        <v>647.28</v>
      </c>
      <c r="M33" s="85" t="s">
        <v>178</v>
      </c>
      <c r="N33" s="52" t="s">
        <v>184</v>
      </c>
    </row>
    <row r="34" spans="1:14" s="93" customFormat="1" ht="34.5" customHeight="1">
      <c r="A34" s="87" t="s">
        <v>185</v>
      </c>
      <c r="B34" s="88" t="s">
        <v>175</v>
      </c>
      <c r="C34" s="87">
        <v>43211507</v>
      </c>
      <c r="D34" s="87" t="s">
        <v>186</v>
      </c>
      <c r="E34" s="87" t="s">
        <v>24</v>
      </c>
      <c r="F34" s="87" t="s">
        <v>186</v>
      </c>
      <c r="G34" s="88" t="s">
        <v>187</v>
      </c>
      <c r="H34" s="87" t="s">
        <v>26</v>
      </c>
      <c r="I34" s="87">
        <v>1</v>
      </c>
      <c r="J34" s="89">
        <v>834</v>
      </c>
      <c r="K34" s="90">
        <v>0.36</v>
      </c>
      <c r="L34" s="73">
        <f>Table136[[#This Row],[OEM MSRP / List Price]]*(1-Table136[[#This Row],[Contract Discount]])</f>
        <v>533.76</v>
      </c>
      <c r="M34" s="92" t="s">
        <v>178</v>
      </c>
      <c r="N34" s="87" t="s">
        <v>188</v>
      </c>
    </row>
    <row r="35" spans="1:14" s="74" customFormat="1" ht="34.5" customHeight="1">
      <c r="A35" s="69" t="s">
        <v>189</v>
      </c>
      <c r="B35" s="70" t="s">
        <v>148</v>
      </c>
      <c r="C35" s="69">
        <v>43211507</v>
      </c>
      <c r="D35" s="69" t="s">
        <v>190</v>
      </c>
      <c r="E35" s="69" t="s">
        <v>24</v>
      </c>
      <c r="F35" s="69" t="s">
        <v>190</v>
      </c>
      <c r="G35" s="70" t="s">
        <v>191</v>
      </c>
      <c r="H35" s="69" t="s">
        <v>26</v>
      </c>
      <c r="I35" s="69">
        <v>1</v>
      </c>
      <c r="J35" s="71">
        <v>299</v>
      </c>
      <c r="K35" s="72">
        <v>0.35</v>
      </c>
      <c r="L35" s="73">
        <f>Table136[[#This Row],[OEM MSRP / List Price]]*(1-Table136[[#This Row],[Contract Discount]])</f>
        <v>194.35</v>
      </c>
      <c r="M35" s="73" t="s">
        <v>145</v>
      </c>
      <c r="N35" s="69" t="s">
        <v>192</v>
      </c>
    </row>
    <row r="36" spans="1:14" s="74" customFormat="1" ht="34.5" customHeight="1">
      <c r="A36" s="69" t="s">
        <v>193</v>
      </c>
      <c r="B36" s="70" t="s">
        <v>148</v>
      </c>
      <c r="C36" s="69">
        <v>43211507</v>
      </c>
      <c r="D36" s="69" t="s">
        <v>194</v>
      </c>
      <c r="E36" s="69" t="s">
        <v>24</v>
      </c>
      <c r="F36" s="69" t="s">
        <v>194</v>
      </c>
      <c r="G36" s="70" t="s">
        <v>195</v>
      </c>
      <c r="H36" s="69" t="s">
        <v>26</v>
      </c>
      <c r="I36" s="69">
        <v>1</v>
      </c>
      <c r="J36" s="71">
        <v>404</v>
      </c>
      <c r="K36" s="72">
        <v>0.22</v>
      </c>
      <c r="L36" s="73">
        <f>Table136[[#This Row],[OEM MSRP / List Price]]*(1-Table136[[#This Row],[Contract Discount]])</f>
        <v>315.12</v>
      </c>
      <c r="M36" s="73" t="s">
        <v>145</v>
      </c>
      <c r="N36" s="69" t="s">
        <v>167</v>
      </c>
    </row>
    <row r="37" spans="1:14" s="74" customFormat="1" ht="34.5" customHeight="1">
      <c r="A37" s="69" t="s">
        <v>196</v>
      </c>
      <c r="B37" s="70" t="s">
        <v>148</v>
      </c>
      <c r="C37" s="69">
        <v>43211507</v>
      </c>
      <c r="D37" s="69" t="s">
        <v>197</v>
      </c>
      <c r="E37" s="69" t="s">
        <v>24</v>
      </c>
      <c r="F37" s="69" t="s">
        <v>197</v>
      </c>
      <c r="G37" s="70" t="s">
        <v>198</v>
      </c>
      <c r="H37" s="69" t="s">
        <v>26</v>
      </c>
      <c r="I37" s="69">
        <v>1</v>
      </c>
      <c r="J37" s="71">
        <v>599</v>
      </c>
      <c r="K37" s="72">
        <v>0.35</v>
      </c>
      <c r="L37" s="73">
        <f>Table136[[#This Row],[OEM MSRP / List Price]]*(1-Table136[[#This Row],[Contract Discount]])</f>
        <v>389.35</v>
      </c>
      <c r="M37" s="73" t="s">
        <v>145</v>
      </c>
      <c r="N37" s="69" t="s">
        <v>167</v>
      </c>
    </row>
    <row r="38" spans="1:14" s="74" customFormat="1" ht="34.5" customHeight="1">
      <c r="A38" s="69" t="s">
        <v>199</v>
      </c>
      <c r="B38" s="70" t="s">
        <v>148</v>
      </c>
      <c r="C38" s="69">
        <v>43211507</v>
      </c>
      <c r="D38" s="69" t="s">
        <v>200</v>
      </c>
      <c r="E38" s="69" t="s">
        <v>24</v>
      </c>
      <c r="F38" s="69" t="s">
        <v>200</v>
      </c>
      <c r="G38" s="70" t="s">
        <v>201</v>
      </c>
      <c r="H38" s="69" t="s">
        <v>26</v>
      </c>
      <c r="I38" s="69">
        <v>1</v>
      </c>
      <c r="J38" s="71">
        <v>424</v>
      </c>
      <c r="K38" s="72">
        <v>0.28999999999999998</v>
      </c>
      <c r="L38" s="73">
        <f>Table136[[#This Row],[OEM MSRP / List Price]]*(1-Table136[[#This Row],[Contract Discount]])</f>
        <v>301.03999999999996</v>
      </c>
      <c r="M38" s="73" t="s">
        <v>145</v>
      </c>
      <c r="N38" s="69" t="s">
        <v>202</v>
      </c>
    </row>
    <row r="39" spans="1:14" s="74" customFormat="1" ht="34.5" customHeight="1">
      <c r="A39" s="69" t="s">
        <v>203</v>
      </c>
      <c r="B39" s="70" t="s">
        <v>148</v>
      </c>
      <c r="C39" s="69">
        <v>43211507</v>
      </c>
      <c r="D39" s="69" t="s">
        <v>204</v>
      </c>
      <c r="E39" s="69" t="s">
        <v>24</v>
      </c>
      <c r="F39" s="69" t="s">
        <v>204</v>
      </c>
      <c r="G39" s="70" t="s">
        <v>205</v>
      </c>
      <c r="H39" s="69" t="s">
        <v>26</v>
      </c>
      <c r="I39" s="69">
        <v>1</v>
      </c>
      <c r="J39" s="71">
        <v>304</v>
      </c>
      <c r="K39" s="72">
        <v>0.18</v>
      </c>
      <c r="L39" s="73">
        <f>Table136[[#This Row],[OEM MSRP / List Price]]*(1-Table136[[#This Row],[Contract Discount]])</f>
        <v>249.28000000000003</v>
      </c>
      <c r="M39" s="73" t="s">
        <v>145</v>
      </c>
      <c r="N39" s="69" t="s">
        <v>206</v>
      </c>
    </row>
    <row r="40" spans="1:14" s="74" customFormat="1" ht="34.5" customHeight="1">
      <c r="A40" s="69" t="s">
        <v>207</v>
      </c>
      <c r="B40" s="70" t="s">
        <v>148</v>
      </c>
      <c r="C40" s="69">
        <v>43211507</v>
      </c>
      <c r="D40" s="69" t="s">
        <v>208</v>
      </c>
      <c r="E40" s="69" t="s">
        <v>24</v>
      </c>
      <c r="F40" s="87" t="s">
        <v>208</v>
      </c>
      <c r="G40" s="70" t="s">
        <v>209</v>
      </c>
      <c r="H40" s="69" t="s">
        <v>26</v>
      </c>
      <c r="I40" s="69">
        <v>1</v>
      </c>
      <c r="J40" s="71">
        <v>294</v>
      </c>
      <c r="K40" s="72">
        <v>0.25</v>
      </c>
      <c r="L40" s="73">
        <f>Table136[[#This Row],[OEM MSRP / List Price]]*(1-Table136[[#This Row],[Contract Discount]])</f>
        <v>220.5</v>
      </c>
      <c r="M40" s="73" t="s">
        <v>145</v>
      </c>
      <c r="N40" s="69" t="s">
        <v>206</v>
      </c>
    </row>
    <row r="41" spans="1:14" s="10" customFormat="1" ht="20.25">
      <c r="A41" s="165" t="s">
        <v>507</v>
      </c>
      <c r="B41" s="165"/>
      <c r="C41" s="165"/>
      <c r="D41" s="165"/>
      <c r="E41" s="165"/>
      <c r="F41" s="165"/>
      <c r="G41" s="165"/>
      <c r="H41" s="165"/>
      <c r="I41" s="165"/>
      <c r="J41" s="165"/>
      <c r="K41" s="165"/>
      <c r="L41" s="165"/>
      <c r="M41" s="165"/>
      <c r="N41" s="165"/>
    </row>
    <row r="42" spans="1:14" ht="65.25" customHeight="1">
      <c r="A42" s="2" t="s">
        <v>7</v>
      </c>
      <c r="B42" s="3" t="s">
        <v>8</v>
      </c>
      <c r="C42" s="3" t="s">
        <v>9</v>
      </c>
      <c r="D42" s="3" t="s">
        <v>10</v>
      </c>
      <c r="E42" s="3" t="s">
        <v>11</v>
      </c>
      <c r="F42" s="3" t="s">
        <v>12</v>
      </c>
      <c r="G42" s="3" t="s">
        <v>13</v>
      </c>
      <c r="H42" s="3" t="s">
        <v>14</v>
      </c>
      <c r="I42" s="3" t="s">
        <v>15</v>
      </c>
      <c r="J42" s="4" t="s">
        <v>16</v>
      </c>
      <c r="K42" s="4" t="s">
        <v>17</v>
      </c>
      <c r="L42" s="4" t="s">
        <v>18</v>
      </c>
      <c r="M42" s="17" t="s">
        <v>19</v>
      </c>
      <c r="N42" s="15" t="s">
        <v>20</v>
      </c>
    </row>
    <row r="43" spans="1:14" ht="15">
      <c r="A43" s="1" t="s">
        <v>508</v>
      </c>
      <c r="B43" s="5" t="s">
        <v>212</v>
      </c>
      <c r="C43" s="11">
        <v>43211507</v>
      </c>
      <c r="D43" s="11" t="s">
        <v>213</v>
      </c>
      <c r="E43" s="11" t="s">
        <v>24</v>
      </c>
      <c r="F43" s="11" t="s">
        <v>213</v>
      </c>
      <c r="G43" s="5" t="s">
        <v>214</v>
      </c>
      <c r="H43" s="11" t="s">
        <v>26</v>
      </c>
      <c r="I43" s="11">
        <v>1</v>
      </c>
      <c r="J43" s="14">
        <v>239.99</v>
      </c>
      <c r="K43" s="13">
        <v>0.16</v>
      </c>
      <c r="L43" s="12">
        <f>Table13410[[#This Row],[OEM MSRP / List Price]]*(1-Table13410[[#This Row],[Contract Discount]])</f>
        <v>201.5916</v>
      </c>
      <c r="M43" s="12" t="s">
        <v>509</v>
      </c>
      <c r="N43" s="11" t="s">
        <v>510</v>
      </c>
    </row>
    <row r="44" spans="1:14" ht="15">
      <c r="A44" s="1" t="s">
        <v>511</v>
      </c>
      <c r="B44" s="5" t="s">
        <v>218</v>
      </c>
      <c r="C44" s="11">
        <v>43211507</v>
      </c>
      <c r="D44" s="11" t="s">
        <v>219</v>
      </c>
      <c r="E44" s="11" t="s">
        <v>24</v>
      </c>
      <c r="F44" s="11" t="s">
        <v>219</v>
      </c>
      <c r="G44" s="5" t="s">
        <v>220</v>
      </c>
      <c r="H44" s="11" t="s">
        <v>26</v>
      </c>
      <c r="I44" s="11">
        <v>1</v>
      </c>
      <c r="J44" s="14">
        <v>199.99</v>
      </c>
      <c r="K44" s="13">
        <v>0.16</v>
      </c>
      <c r="L44" s="12">
        <f>Table13410[[#This Row],[OEM MSRP / List Price]]*(1-Table13410[[#This Row],[Contract Discount]])</f>
        <v>167.99160000000001</v>
      </c>
      <c r="M44" s="12" t="s">
        <v>509</v>
      </c>
      <c r="N44" s="11" t="s">
        <v>221</v>
      </c>
    </row>
    <row r="45" spans="1:14" ht="15">
      <c r="A45" s="1" t="s">
        <v>512</v>
      </c>
      <c r="B45" s="5" t="s">
        <v>218</v>
      </c>
      <c r="C45" s="11">
        <v>43211507</v>
      </c>
      <c r="D45" s="11" t="s">
        <v>223</v>
      </c>
      <c r="E45" s="11" t="s">
        <v>24</v>
      </c>
      <c r="F45" s="11" t="s">
        <v>223</v>
      </c>
      <c r="G45" s="5" t="s">
        <v>224</v>
      </c>
      <c r="H45" s="11" t="s">
        <v>26</v>
      </c>
      <c r="I45" s="11">
        <v>1</v>
      </c>
      <c r="J45" s="14">
        <v>296.99</v>
      </c>
      <c r="K45" s="13">
        <v>0.16</v>
      </c>
      <c r="L45" s="12">
        <f>Table13410[[#This Row],[OEM MSRP / List Price]]*(1-Table13410[[#This Row],[Contract Discount]])</f>
        <v>249.4716</v>
      </c>
      <c r="M45" s="12" t="s">
        <v>509</v>
      </c>
      <c r="N45" s="11" t="s">
        <v>221</v>
      </c>
    </row>
    <row r="46" spans="1:14" ht="15">
      <c r="A46" s="1" t="s">
        <v>513</v>
      </c>
      <c r="B46" s="5" t="s">
        <v>218</v>
      </c>
      <c r="C46" s="11">
        <v>43211507</v>
      </c>
      <c r="D46" s="11" t="s">
        <v>226</v>
      </c>
      <c r="E46" s="11" t="s">
        <v>24</v>
      </c>
      <c r="F46" s="11" t="s">
        <v>226</v>
      </c>
      <c r="G46" s="5" t="s">
        <v>227</v>
      </c>
      <c r="H46" s="11" t="s">
        <v>26</v>
      </c>
      <c r="I46" s="11">
        <v>1</v>
      </c>
      <c r="J46" s="14">
        <v>439.99</v>
      </c>
      <c r="K46" s="13">
        <v>0.16</v>
      </c>
      <c r="L46" s="12">
        <f>Table13410[[#This Row],[OEM MSRP / List Price]]*(1-Table13410[[#This Row],[Contract Discount]])</f>
        <v>369.59159999999997</v>
      </c>
      <c r="M46" s="12" t="s">
        <v>509</v>
      </c>
      <c r="N46" s="11" t="s">
        <v>221</v>
      </c>
    </row>
    <row r="47" spans="1:14" ht="15">
      <c r="A47" s="1" t="s">
        <v>514</v>
      </c>
      <c r="B47" s="5" t="s">
        <v>218</v>
      </c>
      <c r="C47" s="11">
        <v>43211507</v>
      </c>
      <c r="D47" s="11" t="s">
        <v>229</v>
      </c>
      <c r="E47" s="11" t="s">
        <v>24</v>
      </c>
      <c r="F47" s="11" t="s">
        <v>229</v>
      </c>
      <c r="G47" s="5" t="s">
        <v>230</v>
      </c>
      <c r="H47" s="11" t="s">
        <v>26</v>
      </c>
      <c r="I47" s="11">
        <v>1</v>
      </c>
      <c r="J47" s="14">
        <v>339.99</v>
      </c>
      <c r="K47" s="13">
        <v>0.16</v>
      </c>
      <c r="L47" s="12">
        <f>Table13410[[#This Row],[OEM MSRP / List Price]]*(1-Table13410[[#This Row],[Contract Discount]])</f>
        <v>285.59159999999997</v>
      </c>
      <c r="M47" s="12" t="s">
        <v>509</v>
      </c>
      <c r="N47" s="11" t="s">
        <v>221</v>
      </c>
    </row>
    <row r="48" spans="1:14" ht="15">
      <c r="A48" s="1" t="s">
        <v>515</v>
      </c>
      <c r="B48" s="5" t="s">
        <v>232</v>
      </c>
      <c r="C48" s="11">
        <v>43211507</v>
      </c>
      <c r="D48" s="11" t="s">
        <v>233</v>
      </c>
      <c r="E48" s="11" t="s">
        <v>24</v>
      </c>
      <c r="F48" s="11" t="s">
        <v>233</v>
      </c>
      <c r="G48" s="5" t="s">
        <v>234</v>
      </c>
      <c r="H48" s="11" t="s">
        <v>26</v>
      </c>
      <c r="I48" s="11">
        <v>1</v>
      </c>
      <c r="J48" s="14">
        <v>49.99</v>
      </c>
      <c r="K48" s="13">
        <v>0.16</v>
      </c>
      <c r="L48" s="12">
        <f>Table13410[[#This Row],[OEM MSRP / List Price]]*(1-Table13410[[#This Row],[Contract Discount]])</f>
        <v>41.991599999999998</v>
      </c>
      <c r="M48" s="12" t="s">
        <v>509</v>
      </c>
      <c r="N48" s="11" t="s">
        <v>221</v>
      </c>
    </row>
    <row r="49" spans="1:14" ht="15">
      <c r="A49" s="1" t="s">
        <v>516</v>
      </c>
      <c r="B49" s="5" t="s">
        <v>236</v>
      </c>
      <c r="C49" s="11">
        <v>43211507</v>
      </c>
      <c r="D49" s="11" t="s">
        <v>237</v>
      </c>
      <c r="E49" s="11" t="s">
        <v>24</v>
      </c>
      <c r="F49" s="11" t="s">
        <v>237</v>
      </c>
      <c r="G49" s="5" t="s">
        <v>238</v>
      </c>
      <c r="H49" s="11" t="s">
        <v>26</v>
      </c>
      <c r="I49" s="11">
        <v>1</v>
      </c>
      <c r="J49" s="14">
        <v>29.99</v>
      </c>
      <c r="K49" s="13">
        <v>0.16</v>
      </c>
      <c r="L49" s="12">
        <f>Table13410[[#This Row],[OEM MSRP / List Price]]*(1-Table13410[[#This Row],[Contract Discount]])</f>
        <v>25.191599999999998</v>
      </c>
      <c r="M49" s="12" t="s">
        <v>509</v>
      </c>
      <c r="N49" s="11" t="s">
        <v>221</v>
      </c>
    </row>
    <row r="50" spans="1:14" ht="30">
      <c r="A50" s="1" t="s">
        <v>517</v>
      </c>
      <c r="B50" s="5" t="s">
        <v>240</v>
      </c>
      <c r="C50" s="11">
        <v>43211507</v>
      </c>
      <c r="D50" s="11" t="s">
        <v>241</v>
      </c>
      <c r="E50" s="11" t="s">
        <v>24</v>
      </c>
      <c r="F50" s="11" t="s">
        <v>241</v>
      </c>
      <c r="G50" s="5" t="s">
        <v>242</v>
      </c>
      <c r="H50" s="11" t="s">
        <v>26</v>
      </c>
      <c r="I50" s="11">
        <v>1</v>
      </c>
      <c r="J50" s="14">
        <v>17.989999999999998</v>
      </c>
      <c r="K50" s="13">
        <v>0.16</v>
      </c>
      <c r="L50" s="12">
        <f>Table13410[[#This Row],[OEM MSRP / List Price]]*(1-Table13410[[#This Row],[Contract Discount]])</f>
        <v>15.111599999999997</v>
      </c>
      <c r="M50" s="12" t="s">
        <v>509</v>
      </c>
      <c r="N50" s="11" t="s">
        <v>221</v>
      </c>
    </row>
    <row r="51" spans="1:14" ht="30">
      <c r="A51" s="1" t="s">
        <v>518</v>
      </c>
      <c r="B51" s="5" t="s">
        <v>244</v>
      </c>
      <c r="C51" s="11">
        <v>43211507</v>
      </c>
      <c r="D51" s="11" t="s">
        <v>245</v>
      </c>
      <c r="E51" s="11" t="s">
        <v>24</v>
      </c>
      <c r="F51" s="11" t="s">
        <v>245</v>
      </c>
      <c r="G51" s="5" t="s">
        <v>246</v>
      </c>
      <c r="H51" s="11" t="s">
        <v>26</v>
      </c>
      <c r="I51" s="11">
        <v>1</v>
      </c>
      <c r="J51" s="14">
        <v>44.99</v>
      </c>
      <c r="K51" s="13">
        <v>0.16</v>
      </c>
      <c r="L51" s="12">
        <f>Table13410[[#This Row],[OEM MSRP / List Price]]*(1-Table13410[[#This Row],[Contract Discount]])</f>
        <v>37.791600000000003</v>
      </c>
      <c r="M51" s="12" t="s">
        <v>509</v>
      </c>
      <c r="N51" s="11" t="s">
        <v>221</v>
      </c>
    </row>
    <row r="52" spans="1:14" ht="15">
      <c r="A52" s="1" t="s">
        <v>519</v>
      </c>
      <c r="B52" s="5" t="s">
        <v>520</v>
      </c>
      <c r="C52" s="11">
        <v>43211507</v>
      </c>
      <c r="D52" s="11" t="s">
        <v>249</v>
      </c>
      <c r="E52" s="11" t="s">
        <v>24</v>
      </c>
      <c r="F52" s="11" t="s">
        <v>249</v>
      </c>
      <c r="G52" s="5" t="s">
        <v>250</v>
      </c>
      <c r="H52" s="11" t="s">
        <v>26</v>
      </c>
      <c r="I52" s="11">
        <v>1</v>
      </c>
      <c r="J52" s="14">
        <v>19.989999999999998</v>
      </c>
      <c r="K52" s="13">
        <v>0.16</v>
      </c>
      <c r="L52" s="12">
        <f>Table13410[[#This Row],[OEM MSRP / List Price]]*(1-Table13410[[#This Row],[Contract Discount]])</f>
        <v>16.791599999999999</v>
      </c>
      <c r="M52" s="12" t="s">
        <v>509</v>
      </c>
      <c r="N52" s="11" t="s">
        <v>221</v>
      </c>
    </row>
    <row r="53" spans="1:14" s="10" customFormat="1" ht="20.25">
      <c r="A53" s="165" t="s">
        <v>521</v>
      </c>
      <c r="B53" s="165"/>
      <c r="C53" s="165"/>
      <c r="D53" s="165"/>
      <c r="E53" s="165"/>
      <c r="F53" s="165"/>
      <c r="G53" s="165"/>
      <c r="H53" s="165"/>
      <c r="I53" s="165"/>
      <c r="J53" s="165"/>
      <c r="K53" s="165"/>
      <c r="L53" s="165"/>
      <c r="M53" s="165"/>
      <c r="N53" s="165"/>
    </row>
    <row r="54" spans="1:14" ht="65.25" customHeight="1">
      <c r="A54" s="2" t="s">
        <v>7</v>
      </c>
      <c r="B54" s="3" t="s">
        <v>8</v>
      </c>
      <c r="C54" s="3" t="s">
        <v>9</v>
      </c>
      <c r="D54" s="3" t="s">
        <v>10</v>
      </c>
      <c r="E54" s="3" t="s">
        <v>11</v>
      </c>
      <c r="F54" s="3" t="s">
        <v>12</v>
      </c>
      <c r="G54" s="3" t="s">
        <v>13</v>
      </c>
      <c r="H54" s="3" t="s">
        <v>14</v>
      </c>
      <c r="I54" s="3" t="s">
        <v>15</v>
      </c>
      <c r="J54" s="4" t="s">
        <v>16</v>
      </c>
      <c r="K54" s="4" t="s">
        <v>17</v>
      </c>
      <c r="L54" s="4" t="s">
        <v>18</v>
      </c>
      <c r="M54" s="17" t="s">
        <v>19</v>
      </c>
      <c r="N54" s="15" t="s">
        <v>20</v>
      </c>
    </row>
    <row r="55" spans="1:14" ht="15">
      <c r="A55" s="1" t="s">
        <v>522</v>
      </c>
      <c r="B55" s="5" t="s">
        <v>523</v>
      </c>
      <c r="C55" s="11">
        <v>43211507</v>
      </c>
      <c r="D55" s="11" t="s">
        <v>265</v>
      </c>
      <c r="E55" s="11" t="s">
        <v>24</v>
      </c>
      <c r="F55" s="11" t="s">
        <v>265</v>
      </c>
      <c r="G55" s="5" t="s">
        <v>524</v>
      </c>
      <c r="H55" s="11" t="s">
        <v>26</v>
      </c>
      <c r="I55" s="11">
        <v>1</v>
      </c>
      <c r="J55" s="14">
        <v>39</v>
      </c>
      <c r="K55" s="13">
        <v>0.16</v>
      </c>
      <c r="L55" s="12">
        <f>Table1342713[[#This Row],[OEM MSRP / List Price]]*(1-Table1342713[[#This Row],[Contract Discount]])</f>
        <v>32.76</v>
      </c>
      <c r="M55" s="12" t="s">
        <v>525</v>
      </c>
      <c r="N55" s="11" t="s">
        <v>526</v>
      </c>
    </row>
    <row r="56" spans="1:14" ht="15">
      <c r="A56" s="1" t="s">
        <v>527</v>
      </c>
      <c r="B56" s="5" t="s">
        <v>528</v>
      </c>
      <c r="C56" s="11">
        <v>43211507</v>
      </c>
      <c r="D56" s="11" t="s">
        <v>269</v>
      </c>
      <c r="E56" s="11" t="s">
        <v>24</v>
      </c>
      <c r="F56" s="11" t="s">
        <v>269</v>
      </c>
      <c r="G56" s="5" t="s">
        <v>529</v>
      </c>
      <c r="H56" s="11" t="s">
        <v>26</v>
      </c>
      <c r="I56" s="11">
        <v>1</v>
      </c>
      <c r="J56" s="14">
        <v>109</v>
      </c>
      <c r="K56" s="13">
        <v>0.16</v>
      </c>
      <c r="L56" s="12">
        <f>Table1342713[[#This Row],[OEM MSRP / List Price]]*(1-Table1342713[[#This Row],[Contract Discount]])</f>
        <v>91.56</v>
      </c>
      <c r="M56" s="12" t="s">
        <v>525</v>
      </c>
      <c r="N56" s="11" t="s">
        <v>526</v>
      </c>
    </row>
    <row r="57" spans="1:14" ht="15">
      <c r="A57" s="1" t="s">
        <v>530</v>
      </c>
      <c r="B57" s="5" t="s">
        <v>523</v>
      </c>
      <c r="C57" s="11">
        <v>43211507</v>
      </c>
      <c r="D57" s="11" t="s">
        <v>254</v>
      </c>
      <c r="E57" s="11" t="s">
        <v>24</v>
      </c>
      <c r="F57" s="11" t="s">
        <v>254</v>
      </c>
      <c r="G57" s="5" t="s">
        <v>531</v>
      </c>
      <c r="H57" s="11" t="s">
        <v>26</v>
      </c>
      <c r="I57" s="11">
        <v>1</v>
      </c>
      <c r="J57" s="14">
        <v>49</v>
      </c>
      <c r="K57" s="13">
        <v>0.16</v>
      </c>
      <c r="L57" s="12">
        <f>Table1342713[[#This Row],[OEM MSRP / List Price]]*(1-Table1342713[[#This Row],[Contract Discount]])</f>
        <v>41.16</v>
      </c>
      <c r="M57" s="12" t="s">
        <v>525</v>
      </c>
      <c r="N57" s="11" t="s">
        <v>532</v>
      </c>
    </row>
    <row r="58" spans="1:14" ht="15">
      <c r="A58" s="1" t="s">
        <v>533</v>
      </c>
      <c r="B58" s="5" t="s">
        <v>528</v>
      </c>
      <c r="C58" s="11">
        <v>43211507</v>
      </c>
      <c r="D58" s="11" t="s">
        <v>261</v>
      </c>
      <c r="E58" s="11" t="s">
        <v>24</v>
      </c>
      <c r="F58" s="11" t="s">
        <v>261</v>
      </c>
      <c r="G58" s="5" t="s">
        <v>534</v>
      </c>
      <c r="H58" s="11" t="s">
        <v>26</v>
      </c>
      <c r="I58" s="11">
        <v>1</v>
      </c>
      <c r="J58" s="14">
        <v>119</v>
      </c>
      <c r="K58" s="13">
        <v>0.16</v>
      </c>
      <c r="L58" s="12">
        <f>Table1342713[[#This Row],[OEM MSRP / List Price]]*(1-Table1342713[[#This Row],[Contract Discount]])</f>
        <v>99.96</v>
      </c>
      <c r="M58" s="12" t="s">
        <v>525</v>
      </c>
      <c r="N58" s="11" t="s">
        <v>532</v>
      </c>
    </row>
    <row r="59" spans="1:14" ht="15">
      <c r="A59" s="1" t="s">
        <v>535</v>
      </c>
      <c r="B59" s="5" t="s">
        <v>536</v>
      </c>
      <c r="C59" s="11">
        <v>43211507</v>
      </c>
      <c r="D59" s="11" t="s">
        <v>274</v>
      </c>
      <c r="E59" s="11" t="s">
        <v>24</v>
      </c>
      <c r="F59" s="11" t="s">
        <v>274</v>
      </c>
      <c r="G59" s="5" t="s">
        <v>275</v>
      </c>
      <c r="H59" s="11" t="s">
        <v>26</v>
      </c>
      <c r="I59" s="11">
        <v>1</v>
      </c>
      <c r="J59" s="14">
        <v>30</v>
      </c>
      <c r="K59" s="13">
        <v>0.16</v>
      </c>
      <c r="L59" s="12">
        <f>Table1342713[[#This Row],[OEM MSRP / List Price]]*(1-Table1342713[[#This Row],[Contract Discount]])</f>
        <v>25.2</v>
      </c>
      <c r="M59" s="12" t="s">
        <v>525</v>
      </c>
      <c r="N59" s="11" t="s">
        <v>526</v>
      </c>
    </row>
    <row r="60" spans="1:14" ht="15">
      <c r="A60" s="1" t="s">
        <v>537</v>
      </c>
      <c r="B60" s="5" t="s">
        <v>538</v>
      </c>
      <c r="C60" s="11">
        <v>43211507</v>
      </c>
      <c r="D60" s="11" t="s">
        <v>279</v>
      </c>
      <c r="E60" s="11" t="s">
        <v>24</v>
      </c>
      <c r="F60" s="11" t="s">
        <v>279</v>
      </c>
      <c r="G60" s="5" t="s">
        <v>280</v>
      </c>
      <c r="H60" s="11" t="s">
        <v>26</v>
      </c>
      <c r="I60" s="11">
        <v>1</v>
      </c>
      <c r="J60" s="14">
        <v>50</v>
      </c>
      <c r="K60" s="13">
        <v>0.16</v>
      </c>
      <c r="L60" s="12">
        <f>Table1342713[[#This Row],[OEM MSRP / List Price]]*(1-Table1342713[[#This Row],[Contract Discount]])</f>
        <v>42</v>
      </c>
      <c r="M60" s="12" t="s">
        <v>525</v>
      </c>
      <c r="N60" s="11" t="s">
        <v>526</v>
      </c>
    </row>
    <row r="61" spans="1:14" ht="15">
      <c r="A61" s="1" t="s">
        <v>539</v>
      </c>
      <c r="B61" s="5" t="s">
        <v>540</v>
      </c>
      <c r="C61" s="11">
        <v>43211507</v>
      </c>
      <c r="D61" s="11" t="s">
        <v>284</v>
      </c>
      <c r="E61" s="11" t="s">
        <v>24</v>
      </c>
      <c r="F61" s="11" t="s">
        <v>284</v>
      </c>
      <c r="G61" s="5" t="s">
        <v>541</v>
      </c>
      <c r="H61" s="11" t="s">
        <v>26</v>
      </c>
      <c r="I61" s="11">
        <v>1</v>
      </c>
      <c r="J61" s="14">
        <v>70</v>
      </c>
      <c r="K61" s="13">
        <v>0.16</v>
      </c>
      <c r="L61" s="12">
        <f>Table1342713[[#This Row],[OEM MSRP / List Price]]*(1-Table1342713[[#This Row],[Contract Discount]])</f>
        <v>58.8</v>
      </c>
      <c r="M61" s="12" t="s">
        <v>525</v>
      </c>
      <c r="N61" s="11" t="s">
        <v>526</v>
      </c>
    </row>
    <row r="62" spans="1:14" ht="15">
      <c r="A62" s="1" t="s">
        <v>542</v>
      </c>
      <c r="B62" s="5" t="s">
        <v>536</v>
      </c>
      <c r="C62" s="11">
        <v>43211507</v>
      </c>
      <c r="D62" s="11" t="s">
        <v>543</v>
      </c>
      <c r="E62" s="11" t="s">
        <v>24</v>
      </c>
      <c r="F62" s="11" t="s">
        <v>543</v>
      </c>
      <c r="G62" s="5" t="s">
        <v>544</v>
      </c>
      <c r="H62" s="11" t="s">
        <v>26</v>
      </c>
      <c r="I62" s="11">
        <v>1</v>
      </c>
      <c r="J62" s="14">
        <v>30</v>
      </c>
      <c r="K62" s="13">
        <v>0.16</v>
      </c>
      <c r="L62" s="12">
        <f>Table1342713[[#This Row],[OEM MSRP / List Price]]*(1-Table1342713[[#This Row],[Contract Discount]])</f>
        <v>25.2</v>
      </c>
      <c r="M62" s="12" t="s">
        <v>525</v>
      </c>
      <c r="N62" s="11" t="s">
        <v>532</v>
      </c>
    </row>
    <row r="63" spans="1:14" ht="15">
      <c r="A63" s="1" t="s">
        <v>545</v>
      </c>
      <c r="B63" s="5" t="s">
        <v>538</v>
      </c>
      <c r="C63" s="11">
        <v>43211507</v>
      </c>
      <c r="D63" s="11" t="s">
        <v>546</v>
      </c>
      <c r="E63" s="11" t="s">
        <v>24</v>
      </c>
      <c r="F63" s="11" t="s">
        <v>546</v>
      </c>
      <c r="G63" s="5" t="s">
        <v>547</v>
      </c>
      <c r="H63" s="11" t="s">
        <v>26</v>
      </c>
      <c r="I63" s="11">
        <v>1</v>
      </c>
      <c r="J63" s="14">
        <v>50</v>
      </c>
      <c r="K63" s="13">
        <v>0.16</v>
      </c>
      <c r="L63" s="12">
        <f>Table1342713[[#This Row],[OEM MSRP / List Price]]*(1-Table1342713[[#This Row],[Contract Discount]])</f>
        <v>42</v>
      </c>
      <c r="M63" s="12" t="s">
        <v>525</v>
      </c>
      <c r="N63" s="11" t="s">
        <v>532</v>
      </c>
    </row>
    <row r="64" spans="1:14" ht="15">
      <c r="A64" s="1" t="s">
        <v>548</v>
      </c>
      <c r="B64" s="5" t="s">
        <v>540</v>
      </c>
      <c r="C64" s="11">
        <v>43211507</v>
      </c>
      <c r="D64" s="11" t="s">
        <v>549</v>
      </c>
      <c r="E64" s="11" t="s">
        <v>24</v>
      </c>
      <c r="F64" s="11" t="s">
        <v>549</v>
      </c>
      <c r="G64" s="5" t="s">
        <v>550</v>
      </c>
      <c r="H64" s="11" t="s">
        <v>26</v>
      </c>
      <c r="I64" s="11">
        <v>1</v>
      </c>
      <c r="J64" s="14">
        <v>70</v>
      </c>
      <c r="K64" s="13">
        <v>0.16</v>
      </c>
      <c r="L64" s="12">
        <f>Table1342713[[#This Row],[OEM MSRP / List Price]]*(1-Table1342713[[#This Row],[Contract Discount]])</f>
        <v>58.8</v>
      </c>
      <c r="M64" s="12" t="s">
        <v>525</v>
      </c>
      <c r="N64" s="11" t="s">
        <v>532</v>
      </c>
    </row>
    <row r="65" spans="1:14" ht="15">
      <c r="A65" s="1" t="s">
        <v>551</v>
      </c>
      <c r="B65" s="5" t="s">
        <v>288</v>
      </c>
      <c r="C65" s="11">
        <v>43211507</v>
      </c>
      <c r="D65" s="11" t="s">
        <v>289</v>
      </c>
      <c r="E65" s="11" t="s">
        <v>24</v>
      </c>
      <c r="F65" s="11" t="s">
        <v>289</v>
      </c>
      <c r="G65" s="5" t="s">
        <v>290</v>
      </c>
      <c r="H65" s="11" t="s">
        <v>26</v>
      </c>
      <c r="I65" s="11">
        <v>1</v>
      </c>
      <c r="J65" s="14">
        <v>19</v>
      </c>
      <c r="K65" s="13">
        <v>0.16</v>
      </c>
      <c r="L65" s="12">
        <f>Table1342713[[#This Row],[OEM MSRP / List Price]]*(1-Table1342713[[#This Row],[Contract Discount]])</f>
        <v>15.959999999999999</v>
      </c>
      <c r="M65" s="12" t="s">
        <v>525</v>
      </c>
      <c r="N65" s="11" t="s">
        <v>291</v>
      </c>
    </row>
    <row r="66" spans="1:14" ht="15">
      <c r="A66" s="1" t="s">
        <v>552</v>
      </c>
      <c r="B66" s="5" t="s">
        <v>293</v>
      </c>
      <c r="C66" s="11">
        <v>43211507</v>
      </c>
      <c r="D66" s="11" t="s">
        <v>294</v>
      </c>
      <c r="E66" s="11" t="s">
        <v>24</v>
      </c>
      <c r="F66" s="11" t="s">
        <v>294</v>
      </c>
      <c r="G66" s="5" t="s">
        <v>295</v>
      </c>
      <c r="H66" s="11" t="s">
        <v>26</v>
      </c>
      <c r="I66" s="11">
        <v>1</v>
      </c>
      <c r="J66" s="14">
        <v>59</v>
      </c>
      <c r="K66" s="13">
        <v>0.16</v>
      </c>
      <c r="L66" s="12">
        <f>Table1342713[[#This Row],[OEM MSRP / List Price]]*(1-Table1342713[[#This Row],[Contract Discount]])</f>
        <v>49.559999999999995</v>
      </c>
      <c r="M66" s="12" t="s">
        <v>525</v>
      </c>
      <c r="N66" s="11" t="s">
        <v>291</v>
      </c>
    </row>
    <row r="67" spans="1:14" ht="15">
      <c r="A67" s="1" t="s">
        <v>553</v>
      </c>
      <c r="B67" s="5" t="s">
        <v>297</v>
      </c>
      <c r="C67" s="11">
        <v>43211507</v>
      </c>
      <c r="D67" s="11" t="s">
        <v>298</v>
      </c>
      <c r="E67" s="11" t="s">
        <v>24</v>
      </c>
      <c r="F67" s="11" t="s">
        <v>298</v>
      </c>
      <c r="G67" s="5" t="s">
        <v>299</v>
      </c>
      <c r="H67" s="11" t="s">
        <v>26</v>
      </c>
      <c r="I67" s="11">
        <v>1</v>
      </c>
      <c r="J67" s="14">
        <v>89</v>
      </c>
      <c r="K67" s="13">
        <v>0.16</v>
      </c>
      <c r="L67" s="12">
        <f>Table1342713[[#This Row],[OEM MSRP / List Price]]*(1-Table1342713[[#This Row],[Contract Discount]])</f>
        <v>74.759999999999991</v>
      </c>
      <c r="M67" s="12" t="s">
        <v>525</v>
      </c>
      <c r="N67" s="11" t="s">
        <v>291</v>
      </c>
    </row>
    <row r="68" spans="1:14" ht="15">
      <c r="A68" s="1" t="s">
        <v>554</v>
      </c>
      <c r="B68" s="5" t="s">
        <v>301</v>
      </c>
      <c r="C68" s="11">
        <v>43211507</v>
      </c>
      <c r="D68" s="11" t="s">
        <v>302</v>
      </c>
      <c r="E68" s="11" t="s">
        <v>24</v>
      </c>
      <c r="F68" s="11" t="s">
        <v>302</v>
      </c>
      <c r="G68" s="5" t="s">
        <v>303</v>
      </c>
      <c r="H68" s="11" t="s">
        <v>26</v>
      </c>
      <c r="I68" s="11">
        <v>1</v>
      </c>
      <c r="J68" s="14">
        <v>49</v>
      </c>
      <c r="K68" s="13">
        <v>0.16</v>
      </c>
      <c r="L68" s="12">
        <f>Table1342713[[#This Row],[OEM MSRP / List Price]]*(1-Table1342713[[#This Row],[Contract Discount]])</f>
        <v>41.16</v>
      </c>
      <c r="M68" s="12" t="s">
        <v>525</v>
      </c>
      <c r="N68" s="11" t="s">
        <v>291</v>
      </c>
    </row>
    <row r="69" spans="1:14" ht="15">
      <c r="A69" s="1" t="s">
        <v>555</v>
      </c>
      <c r="B69" s="5" t="s">
        <v>305</v>
      </c>
      <c r="C69" s="11">
        <v>43211507</v>
      </c>
      <c r="D69" s="11" t="s">
        <v>306</v>
      </c>
      <c r="E69" s="11" t="s">
        <v>24</v>
      </c>
      <c r="F69" s="11" t="s">
        <v>306</v>
      </c>
      <c r="G69" s="5" t="s">
        <v>307</v>
      </c>
      <c r="H69" s="11" t="s">
        <v>26</v>
      </c>
      <c r="I69" s="11">
        <v>1</v>
      </c>
      <c r="J69" s="14">
        <v>69</v>
      </c>
      <c r="K69" s="13">
        <v>0.16</v>
      </c>
      <c r="L69" s="12">
        <f>Table1342713[[#This Row],[OEM MSRP / List Price]]*(1-Table1342713[[#This Row],[Contract Discount]])</f>
        <v>57.96</v>
      </c>
      <c r="M69" s="12" t="s">
        <v>525</v>
      </c>
      <c r="N69" s="11" t="s">
        <v>291</v>
      </c>
    </row>
    <row r="70" spans="1:14" ht="15">
      <c r="A70" s="1" t="s">
        <v>556</v>
      </c>
      <c r="B70" s="5" t="s">
        <v>309</v>
      </c>
      <c r="C70" s="11">
        <v>43211507</v>
      </c>
      <c r="D70" s="11" t="s">
        <v>310</v>
      </c>
      <c r="E70" s="11" t="s">
        <v>24</v>
      </c>
      <c r="F70" s="11" t="s">
        <v>310</v>
      </c>
      <c r="G70" s="5" t="s">
        <v>311</v>
      </c>
      <c r="H70" s="11" t="s">
        <v>26</v>
      </c>
      <c r="I70" s="11">
        <v>1</v>
      </c>
      <c r="J70" s="14">
        <v>49</v>
      </c>
      <c r="K70" s="13">
        <v>0.16</v>
      </c>
      <c r="L70" s="12">
        <f>Table1342713[[#This Row],[OEM MSRP / List Price]]*(1-Table1342713[[#This Row],[Contract Discount]])</f>
        <v>41.16</v>
      </c>
      <c r="M70" s="12" t="s">
        <v>525</v>
      </c>
      <c r="N70" s="11" t="s">
        <v>291</v>
      </c>
    </row>
    <row r="71" spans="1:14" ht="15">
      <c r="A71" s="1" t="s">
        <v>557</v>
      </c>
      <c r="B71" s="5" t="s">
        <v>309</v>
      </c>
      <c r="C71" s="11">
        <v>43211507</v>
      </c>
      <c r="D71" s="11" t="s">
        <v>313</v>
      </c>
      <c r="E71" s="11" t="s">
        <v>24</v>
      </c>
      <c r="F71" s="11" t="s">
        <v>313</v>
      </c>
      <c r="G71" s="5" t="s">
        <v>314</v>
      </c>
      <c r="H71" s="11" t="s">
        <v>26</v>
      </c>
      <c r="I71" s="11">
        <v>1</v>
      </c>
      <c r="J71" s="14">
        <v>29</v>
      </c>
      <c r="K71" s="13">
        <v>0.16</v>
      </c>
      <c r="L71" s="12">
        <f>Table1342713[[#This Row],[OEM MSRP / List Price]]*(1-Table1342713[[#This Row],[Contract Discount]])</f>
        <v>24.36</v>
      </c>
      <c r="M71" s="12" t="s">
        <v>525</v>
      </c>
      <c r="N71" s="11" t="s">
        <v>291</v>
      </c>
    </row>
    <row r="72" spans="1:14" ht="15">
      <c r="A72" s="1" t="s">
        <v>558</v>
      </c>
      <c r="B72" s="5" t="s">
        <v>301</v>
      </c>
      <c r="C72" s="11">
        <v>43211507</v>
      </c>
      <c r="D72" s="11" t="s">
        <v>316</v>
      </c>
      <c r="E72" s="11" t="s">
        <v>24</v>
      </c>
      <c r="F72" s="11" t="s">
        <v>316</v>
      </c>
      <c r="G72" s="5" t="s">
        <v>317</v>
      </c>
      <c r="H72" s="11" t="s">
        <v>26</v>
      </c>
      <c r="I72" s="11">
        <v>1</v>
      </c>
      <c r="J72" s="14">
        <v>29</v>
      </c>
      <c r="K72" s="13">
        <v>0.16</v>
      </c>
      <c r="L72" s="12">
        <f>Table1342713[[#This Row],[OEM MSRP / List Price]]*(1-Table1342713[[#This Row],[Contract Discount]])</f>
        <v>24.36</v>
      </c>
      <c r="M72" s="12" t="s">
        <v>525</v>
      </c>
      <c r="N72" s="11" t="s">
        <v>291</v>
      </c>
    </row>
    <row r="73" spans="1:14" ht="15">
      <c r="A73" s="1" t="s">
        <v>559</v>
      </c>
      <c r="B73" s="5" t="s">
        <v>305</v>
      </c>
      <c r="C73" s="11">
        <v>43211507</v>
      </c>
      <c r="D73" s="11" t="s">
        <v>319</v>
      </c>
      <c r="E73" s="11" t="s">
        <v>24</v>
      </c>
      <c r="F73" s="11" t="s">
        <v>319</v>
      </c>
      <c r="G73" s="5" t="s">
        <v>320</v>
      </c>
      <c r="H73" s="11" t="s">
        <v>26</v>
      </c>
      <c r="I73" s="11">
        <v>1</v>
      </c>
      <c r="J73" s="14">
        <v>39</v>
      </c>
      <c r="K73" s="13">
        <v>0.16</v>
      </c>
      <c r="L73" s="12">
        <f>Table1342713[[#This Row],[OEM MSRP / List Price]]*(1-Table1342713[[#This Row],[Contract Discount]])</f>
        <v>32.76</v>
      </c>
      <c r="M73" s="12" t="s">
        <v>525</v>
      </c>
      <c r="N73" s="11" t="s">
        <v>291</v>
      </c>
    </row>
    <row r="74" spans="1:14" ht="15">
      <c r="A74" s="1" t="s">
        <v>560</v>
      </c>
      <c r="B74" s="5" t="s">
        <v>297</v>
      </c>
      <c r="C74" s="11">
        <v>43211507</v>
      </c>
      <c r="D74" s="11" t="s">
        <v>322</v>
      </c>
      <c r="E74" s="11" t="s">
        <v>24</v>
      </c>
      <c r="F74" s="11" t="s">
        <v>322</v>
      </c>
      <c r="G74" s="5" t="s">
        <v>323</v>
      </c>
      <c r="H74" s="11" t="s">
        <v>26</v>
      </c>
      <c r="I74" s="11">
        <v>1</v>
      </c>
      <c r="J74" s="14">
        <v>69</v>
      </c>
      <c r="K74" s="13">
        <v>0.16</v>
      </c>
      <c r="L74" s="12">
        <f>Table1342713[[#This Row],[OEM MSRP / List Price]]*(1-Table1342713[[#This Row],[Contract Discount]])</f>
        <v>57.96</v>
      </c>
      <c r="M74" s="12" t="s">
        <v>525</v>
      </c>
      <c r="N74" s="11" t="s">
        <v>291</v>
      </c>
    </row>
    <row r="75" spans="1:14" s="10" customFormat="1" ht="20.25">
      <c r="A75" s="165" t="s">
        <v>324</v>
      </c>
      <c r="B75" s="165"/>
      <c r="C75" s="165"/>
      <c r="D75" s="165"/>
      <c r="E75" s="165"/>
      <c r="F75" s="165"/>
      <c r="G75" s="165"/>
      <c r="H75" s="165"/>
      <c r="I75" s="165"/>
      <c r="J75" s="165"/>
      <c r="K75" s="165"/>
      <c r="L75" s="165"/>
      <c r="M75" s="165"/>
      <c r="N75" s="165"/>
    </row>
    <row r="76" spans="1:14" ht="65.25" customHeight="1">
      <c r="A76" s="2" t="s">
        <v>7</v>
      </c>
      <c r="B76" s="3" t="s">
        <v>8</v>
      </c>
      <c r="C76" s="3" t="s">
        <v>9</v>
      </c>
      <c r="D76" s="3" t="s">
        <v>12</v>
      </c>
      <c r="E76" s="3" t="s">
        <v>14</v>
      </c>
      <c r="F76" s="3" t="s">
        <v>15</v>
      </c>
      <c r="G76" s="3" t="s">
        <v>325</v>
      </c>
      <c r="H76" s="3" t="s">
        <v>17</v>
      </c>
      <c r="I76" s="3" t="s">
        <v>18</v>
      </c>
      <c r="J76" s="171"/>
      <c r="K76" s="171"/>
      <c r="L76" s="171"/>
      <c r="M76" s="171"/>
      <c r="N76" s="171"/>
    </row>
    <row r="77" spans="1:14" ht="15">
      <c r="A77" s="1" t="s">
        <v>326</v>
      </c>
      <c r="B77" s="5" t="s">
        <v>327</v>
      </c>
      <c r="C77" s="11">
        <v>81110000</v>
      </c>
      <c r="D77" s="11" t="s">
        <v>328</v>
      </c>
      <c r="E77" s="11" t="s">
        <v>26</v>
      </c>
      <c r="F77" s="11">
        <v>1</v>
      </c>
      <c r="G77" s="14">
        <v>70</v>
      </c>
      <c r="H77" s="13">
        <v>0.4</v>
      </c>
      <c r="I77" s="12">
        <f>Table134516[[#This Row],[Contractor''s Standard Hourly Rate]]*(1-Table134516[[#This Row],[Contract Discount]])</f>
        <v>42</v>
      </c>
      <c r="J77" s="171"/>
      <c r="K77" s="171"/>
      <c r="L77" s="171"/>
      <c r="M77" s="171"/>
      <c r="N77" s="171"/>
    </row>
    <row r="78" spans="1:14" ht="60">
      <c r="A78" s="1" t="s">
        <v>329</v>
      </c>
      <c r="B78" s="5" t="s">
        <v>330</v>
      </c>
      <c r="C78" s="11">
        <v>81110000</v>
      </c>
      <c r="D78" s="11" t="s">
        <v>331</v>
      </c>
      <c r="E78" s="11" t="s">
        <v>26</v>
      </c>
      <c r="F78" s="11">
        <v>1</v>
      </c>
      <c r="G78" s="14">
        <v>15</v>
      </c>
      <c r="H78" s="13">
        <v>0.4</v>
      </c>
      <c r="I78" s="12">
        <f>Table134516[[#This Row],[Contractor''s Standard Hourly Rate]]*(1-Table134516[[#This Row],[Contract Discount]])</f>
        <v>9</v>
      </c>
      <c r="J78" s="171"/>
      <c r="K78" s="171"/>
      <c r="L78" s="171"/>
      <c r="M78" s="171"/>
      <c r="N78" s="171"/>
    </row>
    <row r="79" spans="1:14" ht="45">
      <c r="A79" s="1" t="s">
        <v>332</v>
      </c>
      <c r="B79" s="6" t="s">
        <v>333</v>
      </c>
      <c r="C79" s="11">
        <v>81110000</v>
      </c>
      <c r="D79" s="11" t="s">
        <v>334</v>
      </c>
      <c r="E79" s="11" t="s">
        <v>26</v>
      </c>
      <c r="F79" s="11">
        <v>1</v>
      </c>
      <c r="G79" s="14">
        <v>0</v>
      </c>
      <c r="H79" s="13">
        <v>0.4</v>
      </c>
      <c r="I79" s="12">
        <f>Table134516[[#This Row],[Contractor''s Standard Hourly Rate]]*(1-Table134516[[#This Row],[Contract Discount]])</f>
        <v>0</v>
      </c>
      <c r="J79" s="171"/>
      <c r="K79" s="171"/>
      <c r="L79" s="171"/>
      <c r="M79" s="171"/>
      <c r="N79" s="171"/>
    </row>
    <row r="80" spans="1:14" ht="30">
      <c r="A80" s="1" t="s">
        <v>335</v>
      </c>
      <c r="B80" s="5" t="s">
        <v>336</v>
      </c>
      <c r="C80" s="11">
        <v>81110000</v>
      </c>
      <c r="D80" s="11" t="s">
        <v>337</v>
      </c>
      <c r="E80" s="11" t="s">
        <v>26</v>
      </c>
      <c r="F80" s="11">
        <v>1</v>
      </c>
      <c r="G80" s="14">
        <v>55</v>
      </c>
      <c r="H80" s="13">
        <v>0.4</v>
      </c>
      <c r="I80" s="12">
        <f>Table134516[[#This Row],[Contractor''s Standard Hourly Rate]]*(1-Table134516[[#This Row],[Contract Discount]])</f>
        <v>33</v>
      </c>
      <c r="J80" s="171"/>
      <c r="K80" s="171"/>
      <c r="L80" s="171"/>
      <c r="M80" s="171"/>
      <c r="N80" s="171"/>
    </row>
    <row r="81" spans="1:14" ht="30">
      <c r="A81" s="1" t="s">
        <v>338</v>
      </c>
      <c r="B81" s="5" t="s">
        <v>339</v>
      </c>
      <c r="C81" s="11">
        <v>81110000</v>
      </c>
      <c r="D81" s="11" t="s">
        <v>340</v>
      </c>
      <c r="E81" s="11" t="s">
        <v>26</v>
      </c>
      <c r="F81" s="11">
        <v>1</v>
      </c>
      <c r="G81" s="14">
        <v>0</v>
      </c>
      <c r="H81" s="13">
        <v>0.4</v>
      </c>
      <c r="I81" s="12">
        <f>Table134516[[#This Row],[Contractor''s Standard Hourly Rate]]*(1-Table134516[[#This Row],[Contract Discount]])</f>
        <v>0</v>
      </c>
      <c r="J81" s="171"/>
      <c r="K81" s="171"/>
      <c r="L81" s="171"/>
      <c r="M81" s="171"/>
      <c r="N81" s="171"/>
    </row>
    <row r="82" spans="1:14" ht="30">
      <c r="A82" s="1" t="s">
        <v>341</v>
      </c>
      <c r="B82" s="1" t="s">
        <v>342</v>
      </c>
      <c r="C82" s="1">
        <v>81110000</v>
      </c>
      <c r="D82" s="1" t="s">
        <v>343</v>
      </c>
      <c r="E82" s="1" t="s">
        <v>344</v>
      </c>
      <c r="F82" s="1">
        <v>1</v>
      </c>
      <c r="G82" s="14">
        <v>70</v>
      </c>
      <c r="H82" s="13">
        <v>0.4</v>
      </c>
      <c r="I82" s="12">
        <f>Table134516[[#This Row],[Contractor''s Standard Hourly Rate]]*(1-Table134516[[#This Row],[Contract Discount]])</f>
        <v>42</v>
      </c>
      <c r="J82" s="171"/>
      <c r="K82" s="171"/>
      <c r="L82" s="171"/>
      <c r="M82" s="171"/>
      <c r="N82" s="171"/>
    </row>
    <row r="83" spans="1:14" ht="30">
      <c r="A83" s="1" t="s">
        <v>345</v>
      </c>
      <c r="B83" s="1" t="s">
        <v>346</v>
      </c>
      <c r="C83" s="1">
        <v>81110000</v>
      </c>
      <c r="D83" s="1" t="s">
        <v>347</v>
      </c>
      <c r="E83" s="1" t="s">
        <v>344</v>
      </c>
      <c r="F83" s="1">
        <v>1</v>
      </c>
      <c r="G83" s="14">
        <v>140</v>
      </c>
      <c r="H83" s="13">
        <v>0.4</v>
      </c>
      <c r="I83" s="12">
        <f>Table134516[[#This Row],[Contractor''s Standard Hourly Rate]]*(1-Table134516[[#This Row],[Contract Discount]])</f>
        <v>84</v>
      </c>
      <c r="J83" s="171"/>
      <c r="K83" s="171"/>
      <c r="L83" s="171"/>
      <c r="M83" s="171"/>
      <c r="N83" s="171"/>
    </row>
    <row r="84" spans="1:14" s="34" customFormat="1" ht="30">
      <c r="A84" s="1" t="s">
        <v>348</v>
      </c>
      <c r="B84" s="1" t="s">
        <v>349</v>
      </c>
      <c r="C84" s="1">
        <v>81110000</v>
      </c>
      <c r="D84" s="1" t="s">
        <v>350</v>
      </c>
      <c r="E84" s="1" t="s">
        <v>26</v>
      </c>
      <c r="F84" s="1">
        <v>1</v>
      </c>
      <c r="G84" s="35">
        <v>20</v>
      </c>
      <c r="H84" s="36">
        <v>0.4</v>
      </c>
      <c r="I84" s="35">
        <f>Table134516[[#This Row],[Contractor''s Standard Hourly Rate]]*(1-Table134516[[#This Row],[Contract Discount]])</f>
        <v>12</v>
      </c>
      <c r="J84" s="171"/>
      <c r="K84" s="171"/>
      <c r="L84" s="171"/>
      <c r="M84" s="171"/>
      <c r="N84" s="171"/>
    </row>
    <row r="85" spans="1:14">
      <c r="A85" s="170" t="s">
        <v>351</v>
      </c>
      <c r="B85" s="170"/>
      <c r="C85" s="170"/>
      <c r="D85" s="170"/>
      <c r="E85" s="170"/>
      <c r="F85" s="170"/>
      <c r="G85" s="170"/>
      <c r="H85" s="170"/>
      <c r="I85" s="170"/>
      <c r="J85" s="170"/>
      <c r="K85" s="170"/>
      <c r="L85" s="170"/>
      <c r="M85" s="170"/>
      <c r="N85" s="170"/>
    </row>
    <row r="86" spans="1:14"/>
    <row r="87" spans="1:14"/>
    <row r="88" spans="1:14"/>
    <row r="89" spans="1:14"/>
    <row r="90" spans="1:14"/>
    <row r="91" spans="1:14"/>
    <row r="92" spans="1:14"/>
    <row r="93" spans="1:14"/>
    <row r="94" spans="1:14"/>
    <row r="95" spans="1:14"/>
    <row r="96" spans="1:14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</sheetData>
  <mergeCells count="14">
    <mergeCell ref="A85:N85"/>
    <mergeCell ref="A75:N75"/>
    <mergeCell ref="A53:N53"/>
    <mergeCell ref="A41:N41"/>
    <mergeCell ref="J76:N84"/>
    <mergeCell ref="A23:N23"/>
    <mergeCell ref="A6:N6"/>
    <mergeCell ref="A1:N1"/>
    <mergeCell ref="A2:N2"/>
    <mergeCell ref="A3:N3"/>
    <mergeCell ref="A4:N4"/>
    <mergeCell ref="A5:G5"/>
    <mergeCell ref="H5:N5"/>
    <mergeCell ref="A7:N7"/>
  </mergeCells>
  <phoneticPr fontId="6" type="noConversion"/>
  <dataValidations xWindow="268" yWindow="836" count="17">
    <dataValidation allowBlank="1" showInputMessage="1" showErrorMessage="1" prompt="Product Category_x000a_" sqref="N43:N52 N25:N40 N9:N22" xr:uid="{A39054D5-A134-4A4B-812E-1FD47FB1F6CB}"/>
    <dataValidation allowBlank="1" showInputMessage="1" showErrorMessage="1" prompt="Non-Core Segment ID" sqref="M55:M74 M43:M52 M25:M40 M9:M22" xr:uid="{B24CD24C-D9D7-4638-8A1A-30E2641E6D1A}"/>
    <dataValidation allowBlank="1" showInputMessage="1" showErrorMessage="1" prompt="Contractor's Standard Hourly Rate" sqref="G77:G84" xr:uid="{7E61FC10-5D9C-4D94-A8CA-5E2E6DB782B3}"/>
    <dataValidation allowBlank="1" showInputMessage="1" showErrorMessage="1" prompt="UNSPSC Code" sqref="C77:C84 C43:C52 C55:C74 C25:C40" xr:uid="{B7EEBB55-E33A-4F8E-998E-7DDC7E2449B5}"/>
    <dataValidation allowBlank="1" showInputMessage="1" showErrorMessage="1" prompt="Contract Discount" sqref="K43:K52 H77:H84 K55:K74 K25:K40 K9:K22" xr:uid="{B1651C15-DF2F-4D95-905D-DED2C9EF740F}"/>
    <dataValidation allowBlank="1" showInputMessage="1" showErrorMessage="1" prompt="OEM MSRP / List Price" sqref="J43:J52 J9:J12 J55:J74 J25:J40" xr:uid="{C61399EC-E33A-429D-9A95-9825F0ACEDF4}"/>
    <dataValidation allowBlank="1" showInputMessage="1" showErrorMessage="1" prompt="Commodity Description" sqref="B43:B52 B77:B84 B55:B74 B25:B40 B9:B22" xr:uid="{96BC2238-BECC-4935-AB59-7DBA06CCF4A7}"/>
    <dataValidation allowBlank="1" showInputMessage="1" showErrorMessage="1" prompt="Contract Price" sqref="L43:L52 L55:L74 I77:I84 L25:L40 L9:L22" xr:uid="{9234CD59-06AB-4965-9EB1-587FD25CD788}"/>
    <dataValidation allowBlank="1" showInputMessage="1" showErrorMessage="1" prompt="Quantity in Unit of Measure" sqref="I43:I52 F77:F84 I55:I74 I25:I40 I9:I22" xr:uid="{BAF703F7-F7ED-4BC1-8A4D-EC850F6B52BA}"/>
    <dataValidation allowBlank="1" showInputMessage="1" showErrorMessage="1" prompt="Unit of Measure" sqref="H43:H52 E77:E84 H55:H74 H25:H40 H9:H22" xr:uid="{E06436D2-EE8C-4A91-A066-A021C4F29A6E}"/>
    <dataValidation allowBlank="1" showInputMessage="1" showErrorMessage="1" prompt="Item Description" sqref="G43:G52 G9:G12 G55:G74 G25:G40" xr:uid="{3DDFE17C-38FE-4FD3-B507-6759E5144671}"/>
    <dataValidation allowBlank="1" showInputMessage="1" showErrorMessage="1" prompt="Stock Keeping Unit Number or Item Number" sqref="F9:F12 F43:F52 D77:D84 F55:F74 F25:F40" xr:uid="{B7BEF671-91F3-43E6-8A07-DD8843E1138B}"/>
    <dataValidation allowBlank="1" showInputMessage="1" showErrorMessage="1" prompt="Manufacturer (OEM)" sqref="E43:E52 E55:E74 E25:E40 E9:E22" xr:uid="{0925084A-2613-4440-8617-189E7DCB4656}"/>
    <dataValidation allowBlank="1" showInputMessage="1" showErrorMessage="1" prompt="Manufacturer Part Number (OEM #)" sqref="D43:D52 D9:D12 D55:D74 D25:D40" xr:uid="{AF0316FA-1458-4A77-8FFD-1E75EAFD6E05}"/>
    <dataValidation allowBlank="1" showInputMessage="1" showErrorMessage="1" prompt="Contact line item number (CLIN)" sqref="A43:A52 A77:A84 A55:A74 A25:A40 A9:A22" xr:uid="{0D24A8A3-7576-40DB-9D49-E14B92CE8226}"/>
    <dataValidation allowBlank="1" showInputMessage="1" showErrorMessage="1" prompt="Segment ID /Product Category/Group ID_x000a_" sqref="N55:N74" xr:uid="{A8ED5465-BB8C-4238-8106-58A296E51F28}"/>
    <dataValidation allowBlank="1" showInputMessage="1" showErrorMessage="1" prompt="UNSPSC Code (Version 11)" sqref="C9:C22" xr:uid="{49C5E3B9-B5F2-46BD-BB21-EB326DCB746B}"/>
  </dataValidations>
  <hyperlinks>
    <hyperlink ref="H5" r:id="rId1" xr:uid="{F188AFDB-22BA-42B6-B147-E8130B7AC16A}"/>
    <hyperlink ref="H5:J5" r:id="rId2" display="add link to the Contractor's Website" xr:uid="{28B2C9D8-1BC2-4272-91A1-23882071730A}"/>
    <hyperlink ref="H5:N5" r:id="rId3" display="https://www3.lenovo.com/le/listprice/us/en/listprice/listprice" xr:uid="{09F2B126-4A22-4129-8A59-7A34F6A781C9}"/>
  </hyperlinks>
  <printOptions horizontalCentered="1"/>
  <pageMargins left="0.25" right="0.25" top="0.25" bottom="0.25" header="0.5" footer="0.5"/>
  <pageSetup paperSize="3" scale="65" orientation="landscape" r:id="rId4"/>
  <headerFooter alignWithMargins="0">
    <oddFooter>Page &amp;P</oddFooter>
  </headerFooter>
  <tableParts count="5">
    <tablePart r:id="rId5"/>
    <tablePart r:id="rId6"/>
    <tablePart r:id="rId7"/>
    <tablePart r:id="rId8"/>
    <tablePart r:id="rId9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ED3E1-6291-45A3-BC0A-B521D5951BF8}">
  <dimension ref="A1:BO26"/>
  <sheetViews>
    <sheetView topLeftCell="AP1" zoomScale="80" zoomScaleNormal="80" workbookViewId="0">
      <selection activeCell="AP1" sqref="AP1:XFD1"/>
    </sheetView>
  </sheetViews>
  <sheetFormatPr defaultColWidth="0" defaultRowHeight="0" customHeight="1" zeroHeight="1"/>
  <cols>
    <col min="1" max="41" width="9.140625" hidden="1" customWidth="1"/>
    <col min="42" max="44" width="20.42578125" customWidth="1"/>
    <col min="45" max="47" width="21.28515625" customWidth="1"/>
    <col min="48" max="57" width="19.42578125" style="59" customWidth="1"/>
    <col min="58" max="67" width="0" hidden="1" customWidth="1"/>
    <col min="68" max="16384" width="26.7109375" hidden="1"/>
  </cols>
  <sheetData>
    <row r="1" spans="1:59" s="166" customFormat="1" ht="18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6" t="s">
        <v>0</v>
      </c>
    </row>
    <row r="2" spans="1:59" s="16" customFormat="1" ht="18">
      <c r="AP2" s="166" t="s">
        <v>1</v>
      </c>
      <c r="AQ2" s="166"/>
      <c r="AR2" s="166"/>
      <c r="AS2" s="166"/>
      <c r="AT2" s="166"/>
      <c r="AU2" s="166"/>
      <c r="AV2" s="166"/>
      <c r="AW2" s="166"/>
      <c r="AX2" s="166"/>
      <c r="AY2" s="166"/>
      <c r="AZ2" s="166"/>
      <c r="BA2" s="166"/>
      <c r="BB2" s="166"/>
      <c r="BC2" s="166"/>
      <c r="BD2" s="166"/>
      <c r="BE2" s="166"/>
      <c r="BF2"/>
      <c r="BG2"/>
    </row>
    <row r="3" spans="1:59" s="16" customFormat="1" ht="18.75">
      <c r="AP3" s="166" t="s">
        <v>981</v>
      </c>
      <c r="AQ3" s="166"/>
      <c r="AR3" s="166"/>
      <c r="AS3" s="166"/>
      <c r="AT3" s="166"/>
      <c r="AU3" s="166"/>
      <c r="AV3" s="166"/>
      <c r="AW3" s="166"/>
      <c r="AX3" s="166"/>
      <c r="AY3" s="166"/>
      <c r="AZ3" s="166"/>
      <c r="BA3" s="166"/>
      <c r="BB3" s="166"/>
      <c r="BC3" s="166"/>
      <c r="BD3" s="166"/>
      <c r="BE3" s="166"/>
      <c r="BF3"/>
      <c r="BG3"/>
    </row>
    <row r="4" spans="1:59" s="16" customFormat="1" ht="18">
      <c r="AP4" s="166" t="s">
        <v>561</v>
      </c>
      <c r="AQ4" s="166"/>
      <c r="AR4" s="166"/>
      <c r="AS4" s="166"/>
      <c r="AT4" s="166"/>
      <c r="AU4" s="166"/>
      <c r="AV4" s="166"/>
      <c r="AW4" s="166"/>
      <c r="AX4" s="166"/>
      <c r="AY4" s="166"/>
      <c r="AZ4" s="166"/>
      <c r="BA4" s="166"/>
      <c r="BB4" s="166"/>
      <c r="BC4" s="166"/>
      <c r="BD4" s="166"/>
      <c r="BE4" s="166"/>
      <c r="BF4"/>
      <c r="BG4"/>
    </row>
    <row r="5" spans="1:59" s="39" customFormat="1" ht="18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82" t="s">
        <v>2</v>
      </c>
      <c r="AQ5" s="182"/>
      <c r="AR5" s="182"/>
      <c r="AS5" s="182"/>
      <c r="AT5" s="182"/>
      <c r="AU5" s="182"/>
      <c r="AV5" s="182"/>
      <c r="AW5" s="182"/>
      <c r="AX5" s="182"/>
      <c r="AY5" s="182"/>
      <c r="AZ5" s="182"/>
      <c r="BA5" s="182"/>
      <c r="BB5" s="182"/>
      <c r="BC5" s="182"/>
      <c r="BD5" s="182"/>
      <c r="BE5" s="182"/>
    </row>
    <row r="6" spans="1:59" s="132" customFormat="1" ht="75">
      <c r="AP6" s="134" t="s">
        <v>354</v>
      </c>
      <c r="AQ6" s="134" t="s">
        <v>355</v>
      </c>
      <c r="AR6" s="134" t="s">
        <v>356</v>
      </c>
      <c r="AS6" s="199" t="s">
        <v>562</v>
      </c>
      <c r="AT6" s="199" t="s">
        <v>563</v>
      </c>
      <c r="AU6" s="199" t="s">
        <v>564</v>
      </c>
      <c r="AV6" s="203" t="s">
        <v>368</v>
      </c>
      <c r="AW6" s="203" t="s">
        <v>366</v>
      </c>
      <c r="AX6" s="204" t="s">
        <v>102</v>
      </c>
      <c r="AY6" s="204" t="s">
        <v>102</v>
      </c>
      <c r="AZ6" s="204" t="s">
        <v>108</v>
      </c>
      <c r="BA6" s="204" t="s">
        <v>116</v>
      </c>
      <c r="BB6" s="203" t="s">
        <v>367</v>
      </c>
      <c r="BC6" s="203" t="s">
        <v>362</v>
      </c>
      <c r="BD6" s="203" t="s">
        <v>363</v>
      </c>
      <c r="BE6" s="203" t="s">
        <v>364</v>
      </c>
    </row>
    <row r="7" spans="1:59" s="132" customFormat="1" ht="15.75">
      <c r="AP7" s="134" t="s">
        <v>369</v>
      </c>
      <c r="AQ7" s="134"/>
      <c r="AR7" s="134"/>
      <c r="AS7" s="199" t="s">
        <v>565</v>
      </c>
      <c r="AT7" s="199" t="s">
        <v>471</v>
      </c>
      <c r="AU7" s="199" t="s">
        <v>474</v>
      </c>
      <c r="AV7" s="203" t="s">
        <v>978</v>
      </c>
      <c r="AW7" s="203" t="s">
        <v>979</v>
      </c>
      <c r="AX7" s="203" t="s">
        <v>480</v>
      </c>
      <c r="AY7" s="203" t="s">
        <v>980</v>
      </c>
      <c r="AZ7" s="203" t="s">
        <v>483</v>
      </c>
      <c r="BA7" s="203" t="s">
        <v>486</v>
      </c>
      <c r="BB7" s="203" t="s">
        <v>489</v>
      </c>
      <c r="BC7" s="203" t="s">
        <v>492</v>
      </c>
      <c r="BD7" s="203" t="s">
        <v>495</v>
      </c>
      <c r="BE7" s="203" t="s">
        <v>967</v>
      </c>
    </row>
    <row r="8" spans="1:59" s="132" customFormat="1" ht="120">
      <c r="AP8" s="135" t="s">
        <v>566</v>
      </c>
      <c r="AQ8" s="29" t="s">
        <v>110</v>
      </c>
      <c r="AR8" s="29" t="s">
        <v>374</v>
      </c>
      <c r="AS8" s="199" t="s">
        <v>376</v>
      </c>
      <c r="AT8" s="199" t="s">
        <v>375</v>
      </c>
      <c r="AU8" s="199" t="s">
        <v>375</v>
      </c>
      <c r="AV8" s="198" t="s">
        <v>377</v>
      </c>
      <c r="AW8" s="198" t="s">
        <v>567</v>
      </c>
      <c r="AX8" s="198" t="s">
        <v>377</v>
      </c>
      <c r="AY8" s="198" t="s">
        <v>377</v>
      </c>
      <c r="AZ8" s="198" t="s">
        <v>377</v>
      </c>
      <c r="BA8" s="198" t="s">
        <v>377</v>
      </c>
      <c r="BB8" s="203" t="s">
        <v>377</v>
      </c>
      <c r="BC8" s="198" t="s">
        <v>377</v>
      </c>
      <c r="BD8" s="198" t="s">
        <v>377</v>
      </c>
      <c r="BE8" s="198" t="s">
        <v>377</v>
      </c>
    </row>
    <row r="9" spans="1:59" s="132" customFormat="1" ht="75">
      <c r="AP9" s="135" t="s">
        <v>378</v>
      </c>
      <c r="AQ9" s="29" t="s">
        <v>379</v>
      </c>
      <c r="AR9" s="29" t="s">
        <v>380</v>
      </c>
      <c r="AS9" s="199" t="s">
        <v>469</v>
      </c>
      <c r="AT9" s="199" t="s">
        <v>475</v>
      </c>
      <c r="AU9" s="199" t="s">
        <v>478</v>
      </c>
      <c r="AV9" s="203" t="s">
        <v>481</v>
      </c>
      <c r="AW9" s="198" t="s">
        <v>484</v>
      </c>
      <c r="AX9" s="198" t="s">
        <v>487</v>
      </c>
      <c r="AY9" s="198" t="s">
        <v>490</v>
      </c>
      <c r="AZ9" s="198" t="s">
        <v>493</v>
      </c>
      <c r="BA9" s="198" t="s">
        <v>496</v>
      </c>
      <c r="BB9" s="203" t="s">
        <v>499</v>
      </c>
      <c r="BC9" s="203" t="s">
        <v>501</v>
      </c>
      <c r="BD9" s="203" t="s">
        <v>503</v>
      </c>
      <c r="BE9" s="203" t="s">
        <v>505</v>
      </c>
    </row>
    <row r="10" spans="1:59" s="132" customFormat="1" ht="105">
      <c r="AP10" s="135" t="s">
        <v>568</v>
      </c>
      <c r="AQ10" s="29" t="s">
        <v>382</v>
      </c>
      <c r="AR10" s="29" t="s">
        <v>383</v>
      </c>
      <c r="AS10" s="199" t="s">
        <v>569</v>
      </c>
      <c r="AT10" s="199" t="s">
        <v>570</v>
      </c>
      <c r="AU10" s="199" t="s">
        <v>571</v>
      </c>
      <c r="AV10" s="203" t="s">
        <v>385</v>
      </c>
      <c r="AW10" s="203" t="s">
        <v>385</v>
      </c>
      <c r="AX10" s="203" t="s">
        <v>385</v>
      </c>
      <c r="AY10" s="203" t="s">
        <v>385</v>
      </c>
      <c r="AZ10" s="203" t="s">
        <v>385</v>
      </c>
      <c r="BA10" s="203" t="s">
        <v>385</v>
      </c>
      <c r="BB10" s="203" t="s">
        <v>385</v>
      </c>
      <c r="BC10" s="203" t="s">
        <v>385</v>
      </c>
      <c r="BD10" s="203" t="s">
        <v>385</v>
      </c>
      <c r="BE10" s="203" t="s">
        <v>385</v>
      </c>
    </row>
    <row r="11" spans="1:59" s="132" customFormat="1" ht="45">
      <c r="AP11" s="135" t="s">
        <v>572</v>
      </c>
      <c r="AQ11" s="29" t="s">
        <v>387</v>
      </c>
      <c r="AR11" s="29" t="s">
        <v>388</v>
      </c>
      <c r="AS11" s="199" t="s">
        <v>389</v>
      </c>
      <c r="AT11" s="199" t="s">
        <v>389</v>
      </c>
      <c r="AU11" s="199" t="s">
        <v>573</v>
      </c>
      <c r="AV11" s="198" t="s">
        <v>391</v>
      </c>
      <c r="AW11" s="198" t="s">
        <v>393</v>
      </c>
      <c r="AX11" s="198" t="s">
        <v>391</v>
      </c>
      <c r="AY11" s="198" t="s">
        <v>391</v>
      </c>
      <c r="AZ11" s="190" t="s">
        <v>392</v>
      </c>
      <c r="BA11" s="190" t="s">
        <v>393</v>
      </c>
      <c r="BB11" s="198" t="s">
        <v>391</v>
      </c>
      <c r="BC11" s="198" t="s">
        <v>391</v>
      </c>
      <c r="BD11" s="198" t="s">
        <v>392</v>
      </c>
      <c r="BE11" s="198" t="s">
        <v>392</v>
      </c>
    </row>
    <row r="12" spans="1:59" s="132" customFormat="1" ht="105">
      <c r="AP12" s="135" t="s">
        <v>574</v>
      </c>
      <c r="AQ12" s="29" t="s">
        <v>396</v>
      </c>
      <c r="AR12" s="29" t="s">
        <v>575</v>
      </c>
      <c r="AS12" s="199" t="s">
        <v>576</v>
      </c>
      <c r="AT12" s="199" t="s">
        <v>577</v>
      </c>
      <c r="AU12" s="199" t="s">
        <v>577</v>
      </c>
      <c r="AV12" s="203" t="s">
        <v>416</v>
      </c>
      <c r="AW12" s="203" t="s">
        <v>415</v>
      </c>
      <c r="AX12" s="190" t="s">
        <v>578</v>
      </c>
      <c r="AY12" s="190" t="s">
        <v>579</v>
      </c>
      <c r="AZ12" s="190" t="s">
        <v>579</v>
      </c>
      <c r="BA12" s="190" t="s">
        <v>579</v>
      </c>
      <c r="BB12" s="203" t="s">
        <v>413</v>
      </c>
      <c r="BC12" s="203" t="s">
        <v>414</v>
      </c>
      <c r="BD12" s="203" t="s">
        <v>412</v>
      </c>
      <c r="BE12" s="203" t="s">
        <v>412</v>
      </c>
    </row>
    <row r="13" spans="1:59" s="132" customFormat="1" ht="75">
      <c r="AP13" s="135" t="s">
        <v>580</v>
      </c>
      <c r="AQ13" s="29" t="s">
        <v>418</v>
      </c>
      <c r="AR13" s="29" t="s">
        <v>581</v>
      </c>
      <c r="AS13" s="199" t="s">
        <v>582</v>
      </c>
      <c r="AT13" s="199" t="s">
        <v>582</v>
      </c>
      <c r="AU13" s="199" t="s">
        <v>583</v>
      </c>
      <c r="AV13" s="198" t="s">
        <v>584</v>
      </c>
      <c r="AW13" s="198" t="s">
        <v>585</v>
      </c>
      <c r="AX13" s="198" t="s">
        <v>585</v>
      </c>
      <c r="AY13" s="198" t="s">
        <v>585</v>
      </c>
      <c r="AZ13" s="198" t="s">
        <v>585</v>
      </c>
      <c r="BA13" s="198" t="s">
        <v>585</v>
      </c>
      <c r="BB13" s="198" t="s">
        <v>586</v>
      </c>
      <c r="BC13" s="198" t="s">
        <v>584</v>
      </c>
      <c r="BD13" s="198" t="s">
        <v>587</v>
      </c>
      <c r="BE13" s="198" t="s">
        <v>585</v>
      </c>
    </row>
    <row r="14" spans="1:59" s="132" customFormat="1" ht="225">
      <c r="AP14" s="135" t="s">
        <v>588</v>
      </c>
      <c r="AQ14" s="29" t="s">
        <v>433</v>
      </c>
      <c r="AR14" s="29" t="s">
        <v>434</v>
      </c>
      <c r="AS14" s="199" t="s">
        <v>435</v>
      </c>
      <c r="AT14" s="199" t="s">
        <v>435</v>
      </c>
      <c r="AU14" s="199" t="s">
        <v>435</v>
      </c>
      <c r="AV14" s="183" t="s">
        <v>435</v>
      </c>
      <c r="AW14" s="183" t="s">
        <v>435</v>
      </c>
      <c r="AX14" s="183" t="s">
        <v>435</v>
      </c>
      <c r="AY14" s="183" t="s">
        <v>435</v>
      </c>
      <c r="AZ14" s="183" t="s">
        <v>435</v>
      </c>
      <c r="BA14" s="183" t="s">
        <v>435</v>
      </c>
      <c r="BB14" s="183" t="s">
        <v>435</v>
      </c>
      <c r="BC14" s="183" t="s">
        <v>435</v>
      </c>
      <c r="BD14" s="183" t="s">
        <v>435</v>
      </c>
      <c r="BE14" s="183" t="s">
        <v>435</v>
      </c>
    </row>
    <row r="15" spans="1:59" s="132" customFormat="1" ht="75">
      <c r="AP15" s="135" t="s">
        <v>589</v>
      </c>
      <c r="AQ15" s="29" t="s">
        <v>437</v>
      </c>
      <c r="AR15" s="29" t="s">
        <v>438</v>
      </c>
      <c r="AS15" s="199" t="s">
        <v>439</v>
      </c>
      <c r="AT15" s="199" t="s">
        <v>439</v>
      </c>
      <c r="AU15" s="199" t="s">
        <v>439</v>
      </c>
      <c r="AV15" s="198" t="s">
        <v>445</v>
      </c>
      <c r="AW15" s="198" t="s">
        <v>445</v>
      </c>
      <c r="AX15" s="190" t="s">
        <v>590</v>
      </c>
      <c r="AY15" s="190" t="s">
        <v>591</v>
      </c>
      <c r="AZ15" s="190" t="s">
        <v>591</v>
      </c>
      <c r="BA15" s="190" t="s">
        <v>590</v>
      </c>
      <c r="BB15" s="198" t="s">
        <v>446</v>
      </c>
      <c r="BC15" s="198" t="s">
        <v>445</v>
      </c>
      <c r="BD15" s="198" t="s">
        <v>445</v>
      </c>
      <c r="BE15" s="198" t="s">
        <v>445</v>
      </c>
    </row>
    <row r="16" spans="1:59" s="132" customFormat="1" ht="180">
      <c r="AP16" s="135" t="s">
        <v>592</v>
      </c>
      <c r="AQ16" s="29" t="s">
        <v>450</v>
      </c>
      <c r="AR16" s="29" t="s">
        <v>451</v>
      </c>
      <c r="AS16" s="199" t="s">
        <v>451</v>
      </c>
      <c r="AT16" s="199" t="s">
        <v>451</v>
      </c>
      <c r="AU16" s="199" t="s">
        <v>451</v>
      </c>
      <c r="AV16" s="203" t="s">
        <v>452</v>
      </c>
      <c r="AW16" s="203" t="s">
        <v>452</v>
      </c>
      <c r="AX16" s="190" t="s">
        <v>593</v>
      </c>
      <c r="AY16" s="190" t="s">
        <v>594</v>
      </c>
      <c r="AZ16" s="190" t="s">
        <v>593</v>
      </c>
      <c r="BA16" s="190" t="s">
        <v>595</v>
      </c>
      <c r="BB16" s="203" t="s">
        <v>452</v>
      </c>
      <c r="BC16" s="203" t="s">
        <v>452</v>
      </c>
      <c r="BD16" s="203" t="s">
        <v>452</v>
      </c>
      <c r="BE16" s="203" t="s">
        <v>452</v>
      </c>
    </row>
    <row r="17" spans="1:57" s="132" customFormat="1" ht="45">
      <c r="AP17" s="135" t="s">
        <v>596</v>
      </c>
      <c r="AQ17" s="29" t="s">
        <v>455</v>
      </c>
      <c r="AR17" s="29" t="s">
        <v>456</v>
      </c>
      <c r="AS17" s="199" t="s">
        <v>597</v>
      </c>
      <c r="AT17" s="199" t="s">
        <v>597</v>
      </c>
      <c r="AU17" s="199" t="s">
        <v>597</v>
      </c>
      <c r="AV17" s="198" t="s">
        <v>459</v>
      </c>
      <c r="AW17" s="198" t="s">
        <v>459</v>
      </c>
      <c r="AX17" s="198" t="s">
        <v>459</v>
      </c>
      <c r="AY17" s="198" t="s">
        <v>459</v>
      </c>
      <c r="AZ17" s="198" t="s">
        <v>459</v>
      </c>
      <c r="BA17" s="198" t="s">
        <v>459</v>
      </c>
      <c r="BB17" s="203" t="s">
        <v>459</v>
      </c>
      <c r="BC17" s="198" t="s">
        <v>459</v>
      </c>
      <c r="BD17" s="198" t="s">
        <v>459</v>
      </c>
      <c r="BE17" s="198" t="s">
        <v>459</v>
      </c>
    </row>
    <row r="18" spans="1:57" s="133" customFormat="1" ht="75">
      <c r="AP18" s="135" t="s">
        <v>598</v>
      </c>
      <c r="AQ18" s="29" t="s">
        <v>461</v>
      </c>
      <c r="AR18" s="29" t="s">
        <v>462</v>
      </c>
      <c r="AS18" s="199" t="s">
        <v>463</v>
      </c>
      <c r="AT18" s="199" t="s">
        <v>463</v>
      </c>
      <c r="AU18" s="199" t="s">
        <v>464</v>
      </c>
      <c r="AV18" s="198" t="s">
        <v>465</v>
      </c>
      <c r="AW18" s="198" t="s">
        <v>465</v>
      </c>
      <c r="AX18" s="198" t="s">
        <v>465</v>
      </c>
      <c r="AY18" s="198" t="s">
        <v>465</v>
      </c>
      <c r="AZ18" s="198" t="s">
        <v>465</v>
      </c>
      <c r="BA18" s="198" t="s">
        <v>465</v>
      </c>
      <c r="BB18" s="198" t="s">
        <v>465</v>
      </c>
      <c r="BC18" s="198" t="s">
        <v>465</v>
      </c>
      <c r="BD18" s="198" t="s">
        <v>465</v>
      </c>
      <c r="BE18" s="198" t="s">
        <v>465</v>
      </c>
    </row>
    <row r="19" spans="1:57" s="172" customFormat="1" ht="39.75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 s="172" t="s">
        <v>351</v>
      </c>
    </row>
    <row r="20" spans="1:57" ht="39.75" hidden="1" customHeight="1">
      <c r="BB20" s="60"/>
      <c r="BC20" s="60"/>
      <c r="BD20" s="60"/>
      <c r="BE20" s="60"/>
    </row>
    <row r="21" spans="1:57" ht="39.75" hidden="1" customHeight="1">
      <c r="BB21" s="60"/>
      <c r="BC21" s="60"/>
      <c r="BD21" s="60"/>
      <c r="BE21" s="60"/>
    </row>
    <row r="22" spans="1:57" ht="39.75" hidden="1" customHeight="1">
      <c r="BB22" s="60"/>
      <c r="BC22" s="60"/>
      <c r="BD22" s="60"/>
      <c r="BE22" s="60"/>
    </row>
    <row r="23" spans="1:57" ht="39.75" hidden="1" customHeight="1">
      <c r="BB23" s="60"/>
      <c r="BC23" s="60"/>
      <c r="BD23" s="60"/>
      <c r="BE23" s="60"/>
    </row>
    <row r="24" spans="1:57" ht="39.75" hidden="1" customHeight="1">
      <c r="BC24" s="60"/>
      <c r="BD24" s="60"/>
      <c r="BE24" s="60"/>
    </row>
    <row r="25" spans="1:57" ht="39.75" hidden="1" customHeight="1">
      <c r="BC25" s="60"/>
    </row>
    <row r="26" spans="1:57" ht="39.75" hidden="1" customHeight="1"/>
  </sheetData>
  <mergeCells count="6">
    <mergeCell ref="AP19:XFD19"/>
    <mergeCell ref="AP1:XFD1"/>
    <mergeCell ref="AP2:BE2"/>
    <mergeCell ref="AP3:BE3"/>
    <mergeCell ref="AP4:BE4"/>
    <mergeCell ref="AP5:BE5"/>
  </mergeCells>
  <phoneticPr fontId="23" type="noConversion"/>
  <dataValidations count="4">
    <dataValidation allowBlank="1" showInputMessage="1" showErrorMessage="1" prompt="Item Description" sqref="AS6:AU6" xr:uid="{3067C2F4-9FA6-4BAD-B8E0-3158E2ADE197}"/>
    <dataValidation allowBlank="1" showInputMessage="1" showErrorMessage="1" prompt="CLIN #" sqref="AS7:AU7" xr:uid="{86376138-735C-4FA8-B5FA-7EC9600C823B}"/>
    <dataValidation allowBlank="1" showInputMessage="1" showErrorMessage="1" prompt="SKU #" sqref="AS9:AU9" xr:uid="{DDD1C6BB-029F-4F41-9038-7AD3F72CAB52}"/>
    <dataValidation allowBlank="1" showInputMessage="1" showErrorMessage="1" prompt="Specification" sqref="AS8:AU8 AS10:AU18 AV14:BE14" xr:uid="{4F282426-4913-4821-9511-545065F2FDCB}"/>
  </dataValidations>
  <hyperlinks>
    <hyperlink ref="AX6" r:id="rId1" display="https://psref.lenovo.com/syspool/Sys/PDF/ThinkCentre/ThinkCentre_M80q_Gen_3/ThinkCentre_M80q_Gen_3_Spec.pdf" xr:uid="{B9484748-9D8F-4FCE-9E86-ABE3757624C4}"/>
    <hyperlink ref="AY6" r:id="rId2" display="https://psref.lenovo.com/syspool/Sys/PDF/ThinkCentre/ThinkCentre_M80q_Gen_3/ThinkCentre_M80q_Gen_3_Spec.pdf" xr:uid="{AB37E650-C95C-4E7D-BEC3-1A6E2E6A313C}"/>
    <hyperlink ref="AZ6" r:id="rId3" display="https://psref.lenovo.com/syspool/Sys/PDF/ThinkCentre/ThinkCentre_M80s_Gen_3/ThinkCentre_M80s_Gen_3_Spec.pdf" xr:uid="{8F5EF996-992B-4AC9-93FD-8B3A74F715EC}"/>
    <hyperlink ref="BA6" r:id="rId4" display="https://psref.lenovo.com/syspool/Sys/PDF/ThinkCentre/ThinkCentre_M90s_Gen_3/ThinkCentre_M90s_Gen_3_Spec.pdf" xr:uid="{7ACD3A2E-7884-423C-BBD7-EF9950CCD9A3}"/>
  </hyperlinks>
  <pageMargins left="0.7" right="0.7" top="0.75" bottom="0.75" header="0.3" footer="0.3"/>
  <pageSetup orientation="portrait" horizontalDpi="1200" verticalDpi="1200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5A7D7-F759-4032-A995-BFC6F773B959}">
  <sheetPr>
    <tabColor theme="9" tint="-0.249977111117893"/>
  </sheetPr>
  <dimension ref="A1:O75"/>
  <sheetViews>
    <sheetView zoomScale="80" zoomScaleNormal="80" workbookViewId="0">
      <selection sqref="A1:N1"/>
    </sheetView>
  </sheetViews>
  <sheetFormatPr defaultColWidth="0" defaultRowHeight="15.75" zeroHeight="1"/>
  <cols>
    <col min="1" max="1" width="18.7109375" style="9" customWidth="1"/>
    <col min="2" max="2" width="30.7109375" style="7" customWidth="1"/>
    <col min="3" max="6" width="18.7109375" style="7" customWidth="1"/>
    <col min="7" max="7" width="61" style="7" customWidth="1"/>
    <col min="8" max="8" width="18.7109375" style="8" customWidth="1"/>
    <col min="9" max="12" width="18.7109375" style="7" customWidth="1"/>
    <col min="13" max="13" width="16.5703125" style="8" customWidth="1"/>
    <col min="14" max="14" width="39.42578125" style="7" customWidth="1"/>
    <col min="15" max="16384" width="46" style="7" hidden="1"/>
  </cols>
  <sheetData>
    <row r="1" spans="1:15" s="16" customFormat="1" ht="21" customHeight="1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</row>
    <row r="2" spans="1:15" s="16" customFormat="1" ht="21" customHeight="1">
      <c r="A2" s="166" t="s">
        <v>1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</row>
    <row r="3" spans="1:15" s="16" customFormat="1" ht="21" customHeight="1">
      <c r="A3" s="166" t="s">
        <v>981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</row>
    <row r="4" spans="1:15" s="16" customFormat="1" ht="18">
      <c r="A4" s="166" t="s">
        <v>2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</row>
    <row r="5" spans="1:15" s="16" customFormat="1" ht="18">
      <c r="A5" s="168" t="s">
        <v>3</v>
      </c>
      <c r="B5" s="168"/>
      <c r="C5" s="168"/>
      <c r="D5" s="168"/>
      <c r="E5" s="168"/>
      <c r="F5" s="168"/>
      <c r="G5" s="168"/>
      <c r="H5" s="167" t="s">
        <v>4</v>
      </c>
      <c r="I5" s="167"/>
      <c r="J5" s="167"/>
      <c r="K5" s="167"/>
      <c r="L5" s="167"/>
      <c r="M5" s="167"/>
      <c r="N5" s="167"/>
    </row>
    <row r="6" spans="1:15" s="16" customFormat="1" ht="20.25">
      <c r="A6" s="164" t="s">
        <v>599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</row>
    <row r="7" spans="1:15" s="16" customFormat="1" ht="23.25">
      <c r="A7" s="169" t="s">
        <v>6</v>
      </c>
      <c r="B7" s="169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</row>
    <row r="8" spans="1:15" ht="65.25" customHeight="1">
      <c r="A8" s="44" t="s">
        <v>7</v>
      </c>
      <c r="B8" s="45" t="s">
        <v>8</v>
      </c>
      <c r="C8" s="45" t="s">
        <v>9</v>
      </c>
      <c r="D8" s="45" t="s">
        <v>10</v>
      </c>
      <c r="E8" s="45" t="s">
        <v>11</v>
      </c>
      <c r="F8" s="45" t="s">
        <v>12</v>
      </c>
      <c r="G8" s="45" t="s">
        <v>13</v>
      </c>
      <c r="H8" s="45" t="s">
        <v>14</v>
      </c>
      <c r="I8" s="45" t="s">
        <v>15</v>
      </c>
      <c r="J8" s="46" t="s">
        <v>16</v>
      </c>
      <c r="K8" s="46" t="s">
        <v>17</v>
      </c>
      <c r="L8" s="46" t="s">
        <v>18</v>
      </c>
      <c r="M8" s="46" t="s">
        <v>19</v>
      </c>
      <c r="N8" s="46" t="s">
        <v>20</v>
      </c>
    </row>
    <row r="9" spans="1:15" ht="15">
      <c r="A9" s="11" t="s">
        <v>600</v>
      </c>
      <c r="B9" s="5" t="s">
        <v>601</v>
      </c>
      <c r="C9" s="11">
        <v>43211507</v>
      </c>
      <c r="D9" s="11" t="s">
        <v>602</v>
      </c>
      <c r="E9" s="11" t="s">
        <v>24</v>
      </c>
      <c r="F9" s="11" t="s">
        <v>602</v>
      </c>
      <c r="G9" s="5" t="s">
        <v>603</v>
      </c>
      <c r="H9" s="11" t="s">
        <v>26</v>
      </c>
      <c r="I9" s="11">
        <v>1</v>
      </c>
      <c r="J9" s="50">
        <v>6250</v>
      </c>
      <c r="K9" s="136">
        <v>0.32</v>
      </c>
      <c r="L9" s="26">
        <f>Table11217[[#This Row],[OEM MSRP / List Price]]*(1-Table11217[[#This Row],[Contract Discount]])</f>
        <v>4250</v>
      </c>
      <c r="M9" s="26" t="s">
        <v>604</v>
      </c>
      <c r="N9" s="137" t="s">
        <v>605</v>
      </c>
    </row>
    <row r="10" spans="1:15" ht="15">
      <c r="A10" s="11" t="s">
        <v>606</v>
      </c>
      <c r="B10" s="5" t="s">
        <v>601</v>
      </c>
      <c r="C10" s="11">
        <v>43211507</v>
      </c>
      <c r="D10" s="11" t="s">
        <v>607</v>
      </c>
      <c r="E10" s="11" t="s">
        <v>24</v>
      </c>
      <c r="F10" s="11" t="s">
        <v>607</v>
      </c>
      <c r="G10" s="5" t="s">
        <v>608</v>
      </c>
      <c r="H10" s="11" t="s">
        <v>26</v>
      </c>
      <c r="I10" s="11">
        <v>1</v>
      </c>
      <c r="J10" s="50">
        <v>9570</v>
      </c>
      <c r="K10" s="136">
        <v>0.32</v>
      </c>
      <c r="L10" s="26">
        <f>Table11217[[#This Row],[OEM MSRP / List Price]]*(1-Table11217[[#This Row],[Contract Discount]])</f>
        <v>6507.5999999999995</v>
      </c>
      <c r="M10" s="26" t="s">
        <v>604</v>
      </c>
      <c r="N10" s="137" t="s">
        <v>609</v>
      </c>
    </row>
    <row r="11" spans="1:15" s="47" customFormat="1" ht="15">
      <c r="A11" s="63" t="s">
        <v>610</v>
      </c>
      <c r="B11" s="64" t="s">
        <v>601</v>
      </c>
      <c r="C11" s="63">
        <v>43211507</v>
      </c>
      <c r="D11" s="63" t="s">
        <v>611</v>
      </c>
      <c r="E11" s="63" t="s">
        <v>24</v>
      </c>
      <c r="F11" s="63" t="s">
        <v>611</v>
      </c>
      <c r="G11" s="64" t="s">
        <v>612</v>
      </c>
      <c r="H11" s="63" t="s">
        <v>26</v>
      </c>
      <c r="I11" s="63">
        <v>1</v>
      </c>
      <c r="J11" s="65">
        <v>10420</v>
      </c>
      <c r="K11" s="66">
        <v>0.32</v>
      </c>
      <c r="L11" s="67">
        <f>Table11217[[#This Row],[OEM MSRP / List Price]]*(1-Table11217[[#This Row],[Contract Discount]])</f>
        <v>7085.5999999999995</v>
      </c>
      <c r="M11" s="67" t="s">
        <v>604</v>
      </c>
      <c r="N11" s="138" t="s">
        <v>613</v>
      </c>
    </row>
    <row r="12" spans="1:15" s="47" customFormat="1" ht="15">
      <c r="A12" s="63" t="s">
        <v>614</v>
      </c>
      <c r="B12" s="64" t="s">
        <v>601</v>
      </c>
      <c r="C12" s="63">
        <v>43211507</v>
      </c>
      <c r="D12" s="63" t="s">
        <v>615</v>
      </c>
      <c r="E12" s="63" t="s">
        <v>24</v>
      </c>
      <c r="F12" s="63" t="s">
        <v>615</v>
      </c>
      <c r="G12" s="64" t="s">
        <v>616</v>
      </c>
      <c r="H12" s="63" t="s">
        <v>26</v>
      </c>
      <c r="I12" s="63">
        <v>1</v>
      </c>
      <c r="J12" s="65">
        <v>4385</v>
      </c>
      <c r="K12" s="66">
        <v>0.32</v>
      </c>
      <c r="L12" s="67">
        <f>Table11217[[#This Row],[OEM MSRP / List Price]]*(1-Table11217[[#This Row],[Contract Discount]])</f>
        <v>2981.7999999999997</v>
      </c>
      <c r="M12" s="67" t="s">
        <v>604</v>
      </c>
      <c r="N12" s="138" t="s">
        <v>605</v>
      </c>
    </row>
    <row r="13" spans="1:15" s="47" customFormat="1" ht="15">
      <c r="A13" s="63" t="s">
        <v>617</v>
      </c>
      <c r="B13" s="64" t="s">
        <v>601</v>
      </c>
      <c r="C13" s="63">
        <v>43211507</v>
      </c>
      <c r="D13" s="63" t="s">
        <v>618</v>
      </c>
      <c r="E13" s="63" t="s">
        <v>24</v>
      </c>
      <c r="F13" s="63" t="s">
        <v>618</v>
      </c>
      <c r="G13" s="64" t="s">
        <v>619</v>
      </c>
      <c r="H13" s="63" t="s">
        <v>26</v>
      </c>
      <c r="I13" s="63">
        <v>1</v>
      </c>
      <c r="J13" s="65">
        <v>10116</v>
      </c>
      <c r="K13" s="66">
        <v>0.32</v>
      </c>
      <c r="L13" s="67">
        <f>Table11217[[#This Row],[OEM MSRP / List Price]]*(1-Table11217[[#This Row],[Contract Discount]])</f>
        <v>6878.8799999999992</v>
      </c>
      <c r="M13" s="67" t="s">
        <v>604</v>
      </c>
      <c r="N13" s="138" t="s">
        <v>620</v>
      </c>
    </row>
    <row r="14" spans="1:15" s="144" customFormat="1" ht="22.5" customHeight="1">
      <c r="A14" s="69" t="s">
        <v>621</v>
      </c>
      <c r="B14" s="70" t="s">
        <v>601</v>
      </c>
      <c r="C14" s="69">
        <v>43211507</v>
      </c>
      <c r="D14" s="140" t="s">
        <v>622</v>
      </c>
      <c r="E14" s="140" t="s">
        <v>24</v>
      </c>
      <c r="F14" s="140" t="s">
        <v>622</v>
      </c>
      <c r="G14" s="139" t="s">
        <v>623</v>
      </c>
      <c r="H14" s="69" t="s">
        <v>26</v>
      </c>
      <c r="I14" s="69">
        <v>1</v>
      </c>
      <c r="J14" s="141">
        <v>5920</v>
      </c>
      <c r="K14" s="142">
        <v>0.52</v>
      </c>
      <c r="L14" s="73">
        <f>Table11217[[#This Row],[OEM MSRP / List Price]]*(1-Table11217[[#This Row],[Contract Discount]])</f>
        <v>2841.6</v>
      </c>
      <c r="M14" s="73" t="s">
        <v>604</v>
      </c>
      <c r="N14" s="69" t="s">
        <v>624</v>
      </c>
      <c r="O14" s="143"/>
    </row>
    <row r="15" spans="1:15" s="144" customFormat="1" ht="22.5" customHeight="1">
      <c r="A15" s="69" t="s">
        <v>625</v>
      </c>
      <c r="B15" s="70" t="s">
        <v>601</v>
      </c>
      <c r="C15" s="69">
        <v>43211507</v>
      </c>
      <c r="D15" s="140" t="s">
        <v>626</v>
      </c>
      <c r="E15" s="140" t="s">
        <v>24</v>
      </c>
      <c r="F15" s="140" t="s">
        <v>626</v>
      </c>
      <c r="G15" s="139" t="s">
        <v>623</v>
      </c>
      <c r="H15" s="69" t="s">
        <v>26</v>
      </c>
      <c r="I15" s="69">
        <v>1</v>
      </c>
      <c r="J15" s="141">
        <v>7165</v>
      </c>
      <c r="K15" s="142">
        <v>0.51</v>
      </c>
      <c r="L15" s="73">
        <f>Table11217[[#This Row],[OEM MSRP / List Price]]*(1-Table11217[[#This Row],[Contract Discount]])</f>
        <v>3510.85</v>
      </c>
      <c r="M15" s="73" t="s">
        <v>604</v>
      </c>
      <c r="N15" s="69" t="s">
        <v>624</v>
      </c>
      <c r="O15" s="143"/>
    </row>
    <row r="16" spans="1:15" s="144" customFormat="1" ht="22.5" customHeight="1">
      <c r="A16" s="69" t="s">
        <v>627</v>
      </c>
      <c r="B16" s="70" t="s">
        <v>601</v>
      </c>
      <c r="C16" s="69">
        <v>43211507</v>
      </c>
      <c r="D16" s="140" t="s">
        <v>628</v>
      </c>
      <c r="E16" s="140" t="s">
        <v>24</v>
      </c>
      <c r="F16" s="140" t="s">
        <v>628</v>
      </c>
      <c r="G16" s="139" t="s">
        <v>623</v>
      </c>
      <c r="H16" s="69" t="s">
        <v>26</v>
      </c>
      <c r="I16" s="69">
        <v>1</v>
      </c>
      <c r="J16" s="141">
        <v>5585</v>
      </c>
      <c r="K16" s="142">
        <v>0.51</v>
      </c>
      <c r="L16" s="73">
        <f>Table11217[[#This Row],[OEM MSRP / List Price]]*(1-Table11217[[#This Row],[Contract Discount]])</f>
        <v>2736.65</v>
      </c>
      <c r="M16" s="73" t="s">
        <v>604</v>
      </c>
      <c r="N16" s="69" t="s">
        <v>624</v>
      </c>
      <c r="O16" s="143"/>
    </row>
    <row r="17" spans="1:15" s="144" customFormat="1" ht="22.5" customHeight="1">
      <c r="A17" s="69" t="s">
        <v>629</v>
      </c>
      <c r="B17" s="70" t="s">
        <v>601</v>
      </c>
      <c r="C17" s="69">
        <v>43211507</v>
      </c>
      <c r="D17" s="140" t="s">
        <v>630</v>
      </c>
      <c r="E17" s="140" t="s">
        <v>24</v>
      </c>
      <c r="F17" s="140" t="s">
        <v>630</v>
      </c>
      <c r="G17" s="145" t="s">
        <v>631</v>
      </c>
      <c r="H17" s="69" t="s">
        <v>26</v>
      </c>
      <c r="I17" s="69">
        <v>1</v>
      </c>
      <c r="J17" s="141">
        <v>6480</v>
      </c>
      <c r="K17" s="142">
        <v>0.49</v>
      </c>
      <c r="L17" s="73">
        <f>Table11217[[#This Row],[OEM MSRP / List Price]]*(1-Table11217[[#This Row],[Contract Discount]])</f>
        <v>3304.8</v>
      </c>
      <c r="M17" s="73" t="s">
        <v>604</v>
      </c>
      <c r="N17" s="69" t="s">
        <v>624</v>
      </c>
      <c r="O17" s="143"/>
    </row>
    <row r="18" spans="1:15" s="144" customFormat="1" ht="22.5" customHeight="1">
      <c r="A18" s="69" t="s">
        <v>632</v>
      </c>
      <c r="B18" s="70" t="s">
        <v>601</v>
      </c>
      <c r="C18" s="69">
        <v>43211507</v>
      </c>
      <c r="D18" s="140" t="s">
        <v>633</v>
      </c>
      <c r="E18" s="140" t="s">
        <v>24</v>
      </c>
      <c r="F18" s="140" t="s">
        <v>633</v>
      </c>
      <c r="G18" s="145" t="s">
        <v>634</v>
      </c>
      <c r="H18" s="69" t="s">
        <v>26</v>
      </c>
      <c r="I18" s="69">
        <v>1</v>
      </c>
      <c r="J18" s="141">
        <v>7643</v>
      </c>
      <c r="K18" s="142">
        <v>0.48</v>
      </c>
      <c r="L18" s="73">
        <f>Table11217[[#This Row],[OEM MSRP / List Price]]*(1-Table11217[[#This Row],[Contract Discount]])</f>
        <v>3974.36</v>
      </c>
      <c r="M18" s="73" t="s">
        <v>604</v>
      </c>
      <c r="N18" s="69" t="s">
        <v>624</v>
      </c>
      <c r="O18" s="143"/>
    </row>
    <row r="19" spans="1:15" s="10" customFormat="1" ht="18">
      <c r="A19" s="173" t="s">
        <v>635</v>
      </c>
      <c r="B19" s="173"/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</row>
    <row r="20" spans="1:15" ht="65.25" customHeight="1">
      <c r="A20" s="2" t="s">
        <v>7</v>
      </c>
      <c r="B20" s="3" t="s">
        <v>8</v>
      </c>
      <c r="C20" s="3" t="s">
        <v>9</v>
      </c>
      <c r="D20" s="3" t="s">
        <v>10</v>
      </c>
      <c r="E20" s="3" t="s">
        <v>11</v>
      </c>
      <c r="F20" s="3" t="s">
        <v>12</v>
      </c>
      <c r="G20" s="3" t="s">
        <v>13</v>
      </c>
      <c r="H20" s="3" t="s">
        <v>14</v>
      </c>
      <c r="I20" s="3" t="s">
        <v>15</v>
      </c>
      <c r="J20" s="4" t="s">
        <v>16</v>
      </c>
      <c r="K20" s="4" t="s">
        <v>17</v>
      </c>
      <c r="L20" s="4" t="s">
        <v>18</v>
      </c>
      <c r="M20" s="4" t="s">
        <v>19</v>
      </c>
      <c r="N20" s="4" t="s">
        <v>20</v>
      </c>
    </row>
    <row r="21" spans="1:15" s="74" customFormat="1" ht="34.5" customHeight="1">
      <c r="A21" s="69" t="s">
        <v>147</v>
      </c>
      <c r="B21" s="70" t="s">
        <v>148</v>
      </c>
      <c r="C21" s="69">
        <v>43211507</v>
      </c>
      <c r="D21" s="69" t="s">
        <v>149</v>
      </c>
      <c r="E21" s="69" t="s">
        <v>24</v>
      </c>
      <c r="F21" s="69" t="s">
        <v>149</v>
      </c>
      <c r="G21" s="70" t="s">
        <v>150</v>
      </c>
      <c r="H21" s="69" t="s">
        <v>26</v>
      </c>
      <c r="I21" s="69">
        <v>1</v>
      </c>
      <c r="J21" s="71">
        <v>749</v>
      </c>
      <c r="K21" s="72">
        <v>0.3</v>
      </c>
      <c r="L21" s="73">
        <f>Table1367[[#This Row],[OEM MSRP / List Price]]*(1-Table1367[[#This Row],[Contract Discount]])</f>
        <v>524.29999999999995</v>
      </c>
      <c r="M21" s="73" t="s">
        <v>145</v>
      </c>
      <c r="N21" s="69" t="s">
        <v>151</v>
      </c>
    </row>
    <row r="22" spans="1:15" s="68" customFormat="1" ht="34.5" customHeight="1">
      <c r="A22" s="63" t="s">
        <v>152</v>
      </c>
      <c r="B22" s="64" t="s">
        <v>142</v>
      </c>
      <c r="C22" s="63">
        <v>43211507</v>
      </c>
      <c r="D22" s="63" t="s">
        <v>153</v>
      </c>
      <c r="E22" s="63" t="s">
        <v>24</v>
      </c>
      <c r="F22" s="63" t="s">
        <v>153</v>
      </c>
      <c r="G22" s="64" t="s">
        <v>154</v>
      </c>
      <c r="H22" s="63" t="s">
        <v>26</v>
      </c>
      <c r="I22" s="63">
        <v>1</v>
      </c>
      <c r="J22" s="65">
        <v>229</v>
      </c>
      <c r="K22" s="66">
        <v>0.11</v>
      </c>
      <c r="L22" s="67">
        <f>Table1367[[#This Row],[OEM MSRP / List Price]]*(1-Table1367[[#This Row],[Contract Discount]])</f>
        <v>203.81</v>
      </c>
      <c r="M22" s="67" t="s">
        <v>145</v>
      </c>
      <c r="N22" s="63" t="s">
        <v>155</v>
      </c>
    </row>
    <row r="23" spans="1:15" s="74" customFormat="1" ht="34.5" customHeight="1">
      <c r="A23" s="69" t="s">
        <v>156</v>
      </c>
      <c r="B23" s="70" t="s">
        <v>148</v>
      </c>
      <c r="C23" s="69">
        <v>43211507</v>
      </c>
      <c r="D23" s="69" t="s">
        <v>157</v>
      </c>
      <c r="E23" s="69" t="s">
        <v>24</v>
      </c>
      <c r="F23" s="69" t="s">
        <v>157</v>
      </c>
      <c r="G23" s="70" t="s">
        <v>158</v>
      </c>
      <c r="H23" s="69" t="s">
        <v>26</v>
      </c>
      <c r="I23" s="69">
        <v>1</v>
      </c>
      <c r="J23" s="71">
        <v>229</v>
      </c>
      <c r="K23" s="72">
        <v>0.25</v>
      </c>
      <c r="L23" s="73">
        <f>Table1367[[#This Row],[OEM MSRP / List Price]]*(1-Table1367[[#This Row],[Contract Discount]])</f>
        <v>171.75</v>
      </c>
      <c r="M23" s="73" t="s">
        <v>145</v>
      </c>
      <c r="N23" s="69" t="s">
        <v>159</v>
      </c>
    </row>
    <row r="24" spans="1:15" s="68" customFormat="1" ht="34.5" customHeight="1">
      <c r="A24" s="63" t="s">
        <v>160</v>
      </c>
      <c r="B24" s="64" t="s">
        <v>142</v>
      </c>
      <c r="C24" s="63">
        <v>43211507</v>
      </c>
      <c r="D24" s="63" t="s">
        <v>161</v>
      </c>
      <c r="E24" s="63" t="s">
        <v>24</v>
      </c>
      <c r="F24" s="63" t="s">
        <v>161</v>
      </c>
      <c r="G24" s="64" t="s">
        <v>162</v>
      </c>
      <c r="H24" s="63" t="s">
        <v>26</v>
      </c>
      <c r="I24" s="63">
        <v>1</v>
      </c>
      <c r="J24" s="65">
        <v>504</v>
      </c>
      <c r="K24" s="66">
        <v>0.11</v>
      </c>
      <c r="L24" s="67">
        <f>Table1367[[#This Row],[OEM MSRP / List Price]]*(1-Table1367[[#This Row],[Contract Discount]])</f>
        <v>448.56</v>
      </c>
      <c r="M24" s="67" t="s">
        <v>145</v>
      </c>
      <c r="N24" s="63" t="s">
        <v>163</v>
      </c>
    </row>
    <row r="25" spans="1:15" s="74" customFormat="1" ht="34.5" customHeight="1">
      <c r="A25" s="69" t="s">
        <v>164</v>
      </c>
      <c r="B25" s="70" t="s">
        <v>148</v>
      </c>
      <c r="C25" s="69">
        <v>43211507</v>
      </c>
      <c r="D25" s="69" t="s">
        <v>165</v>
      </c>
      <c r="E25" s="69" t="s">
        <v>24</v>
      </c>
      <c r="F25" s="69" t="s">
        <v>165</v>
      </c>
      <c r="G25" s="70" t="s">
        <v>166</v>
      </c>
      <c r="H25" s="69" t="s">
        <v>26</v>
      </c>
      <c r="I25" s="69">
        <v>1</v>
      </c>
      <c r="J25" s="71">
        <v>549</v>
      </c>
      <c r="K25" s="72">
        <v>0.3</v>
      </c>
      <c r="L25" s="73">
        <f>Table1367[[#This Row],[OEM MSRP / List Price]]*(1-Table1367[[#This Row],[Contract Discount]])</f>
        <v>384.29999999999995</v>
      </c>
      <c r="M25" s="75" t="s">
        <v>145</v>
      </c>
      <c r="N25" s="69" t="s">
        <v>167</v>
      </c>
    </row>
    <row r="26" spans="1:15" s="98" customFormat="1" ht="34.5" customHeight="1">
      <c r="A26" s="87" t="s">
        <v>168</v>
      </c>
      <c r="B26" s="94" t="s">
        <v>169</v>
      </c>
      <c r="C26" s="95">
        <v>43211507</v>
      </c>
      <c r="D26" s="95" t="s">
        <v>170</v>
      </c>
      <c r="E26" s="95" t="s">
        <v>24</v>
      </c>
      <c r="F26" s="95" t="s">
        <v>170</v>
      </c>
      <c r="G26" s="94" t="s">
        <v>171</v>
      </c>
      <c r="H26" s="95" t="s">
        <v>26</v>
      </c>
      <c r="I26" s="95">
        <v>1</v>
      </c>
      <c r="J26" s="96">
        <v>469</v>
      </c>
      <c r="K26" s="90">
        <v>0.25</v>
      </c>
      <c r="L26" s="91">
        <f>Table1367[[#This Row],[OEM MSRP / List Price]]*(1-Table1367[[#This Row],[Contract Discount]])</f>
        <v>351.75</v>
      </c>
      <c r="M26" s="97" t="s">
        <v>172</v>
      </c>
      <c r="N26" s="87" t="s">
        <v>173</v>
      </c>
    </row>
    <row r="27" spans="1:15" ht="34.5" customHeight="1">
      <c r="A27" s="69" t="s">
        <v>174</v>
      </c>
      <c r="B27" s="5" t="s">
        <v>175</v>
      </c>
      <c r="C27" s="11">
        <v>43211507</v>
      </c>
      <c r="D27" s="11" t="s">
        <v>176</v>
      </c>
      <c r="E27" s="11" t="s">
        <v>24</v>
      </c>
      <c r="F27" s="11" t="s">
        <v>176</v>
      </c>
      <c r="G27" s="70" t="s">
        <v>177</v>
      </c>
      <c r="H27" s="11" t="s">
        <v>26</v>
      </c>
      <c r="I27" s="11">
        <v>1</v>
      </c>
      <c r="J27" s="50">
        <v>834</v>
      </c>
      <c r="K27" s="72">
        <v>0.28000000000000003</v>
      </c>
      <c r="L27" s="73">
        <f>Table1367[[#This Row],[OEM MSRP / List Price]]*(1-Table1367[[#This Row],[Contract Discount]])</f>
        <v>600.48</v>
      </c>
      <c r="M27" s="26" t="s">
        <v>178</v>
      </c>
      <c r="N27" s="11" t="s">
        <v>179</v>
      </c>
    </row>
    <row r="28" spans="1:15" s="101" customFormat="1" ht="34.5" customHeight="1">
      <c r="A28" s="87" t="s">
        <v>180</v>
      </c>
      <c r="B28" s="94" t="s">
        <v>181</v>
      </c>
      <c r="C28" s="95">
        <v>43211507</v>
      </c>
      <c r="D28" s="95" t="s">
        <v>182</v>
      </c>
      <c r="E28" s="95" t="s">
        <v>24</v>
      </c>
      <c r="F28" s="95" t="s">
        <v>182</v>
      </c>
      <c r="G28" s="94" t="s">
        <v>183</v>
      </c>
      <c r="H28" s="95" t="s">
        <v>26</v>
      </c>
      <c r="I28" s="95">
        <v>1</v>
      </c>
      <c r="J28" s="96">
        <v>899</v>
      </c>
      <c r="K28" s="99">
        <v>0.28000000000000003</v>
      </c>
      <c r="L28" s="91">
        <f>Table1367[[#This Row],[OEM MSRP / List Price]]*(1-Table1367[[#This Row],[Contract Discount]])</f>
        <v>647.28</v>
      </c>
      <c r="M28" s="100" t="s">
        <v>178</v>
      </c>
      <c r="N28" s="51" t="s">
        <v>184</v>
      </c>
    </row>
    <row r="29" spans="1:15" s="105" customFormat="1" ht="34.5" customHeight="1">
      <c r="A29" s="76" t="s">
        <v>185</v>
      </c>
      <c r="B29" s="102" t="s">
        <v>175</v>
      </c>
      <c r="C29" s="76">
        <v>43211507</v>
      </c>
      <c r="D29" s="76" t="s">
        <v>186</v>
      </c>
      <c r="E29" s="76" t="s">
        <v>24</v>
      </c>
      <c r="F29" s="76" t="s">
        <v>186</v>
      </c>
      <c r="G29" s="102" t="s">
        <v>187</v>
      </c>
      <c r="H29" s="76" t="s">
        <v>26</v>
      </c>
      <c r="I29" s="76">
        <v>1</v>
      </c>
      <c r="J29" s="103">
        <v>834</v>
      </c>
      <c r="K29" s="80">
        <v>0.36</v>
      </c>
      <c r="L29" s="81">
        <f>Table1367[[#This Row],[OEM MSRP / List Price]]*(1-Table1367[[#This Row],[Contract Discount]])</f>
        <v>533.76</v>
      </c>
      <c r="M29" s="104" t="s">
        <v>178</v>
      </c>
      <c r="N29" s="76" t="s">
        <v>188</v>
      </c>
    </row>
    <row r="30" spans="1:15" s="74" customFormat="1" ht="34.5" customHeight="1">
      <c r="A30" s="69" t="s">
        <v>189</v>
      </c>
      <c r="B30" s="70" t="s">
        <v>148</v>
      </c>
      <c r="C30" s="69">
        <v>43211507</v>
      </c>
      <c r="D30" s="69" t="s">
        <v>190</v>
      </c>
      <c r="E30" s="69" t="s">
        <v>24</v>
      </c>
      <c r="F30" s="69" t="s">
        <v>190</v>
      </c>
      <c r="G30" s="70" t="s">
        <v>191</v>
      </c>
      <c r="H30" s="69" t="s">
        <v>26</v>
      </c>
      <c r="I30" s="69">
        <v>1</v>
      </c>
      <c r="J30" s="71">
        <v>299</v>
      </c>
      <c r="K30" s="72">
        <v>0.35</v>
      </c>
      <c r="L30" s="73">
        <f>Table1367[[#This Row],[OEM MSRP / List Price]]*(1-Table1367[[#This Row],[Contract Discount]])</f>
        <v>194.35</v>
      </c>
      <c r="M30" s="73" t="s">
        <v>145</v>
      </c>
      <c r="N30" s="69" t="s">
        <v>192</v>
      </c>
    </row>
    <row r="31" spans="1:15" s="74" customFormat="1" ht="34.5" customHeight="1">
      <c r="A31" s="69" t="s">
        <v>193</v>
      </c>
      <c r="B31" s="70" t="s">
        <v>148</v>
      </c>
      <c r="C31" s="69">
        <v>43211507</v>
      </c>
      <c r="D31" s="69" t="s">
        <v>194</v>
      </c>
      <c r="E31" s="69" t="s">
        <v>24</v>
      </c>
      <c r="F31" s="69" t="s">
        <v>194</v>
      </c>
      <c r="G31" s="70" t="s">
        <v>195</v>
      </c>
      <c r="H31" s="69" t="s">
        <v>26</v>
      </c>
      <c r="I31" s="69">
        <v>1</v>
      </c>
      <c r="J31" s="71">
        <v>404</v>
      </c>
      <c r="K31" s="72">
        <v>0.22</v>
      </c>
      <c r="L31" s="73">
        <f>Table1367[[#This Row],[OEM MSRP / List Price]]*(1-Table1367[[#This Row],[Contract Discount]])</f>
        <v>315.12</v>
      </c>
      <c r="M31" s="73" t="s">
        <v>145</v>
      </c>
      <c r="N31" s="69" t="s">
        <v>167</v>
      </c>
    </row>
    <row r="32" spans="1:15" s="74" customFormat="1" ht="34.5" customHeight="1">
      <c r="A32" s="69" t="s">
        <v>196</v>
      </c>
      <c r="B32" s="70" t="s">
        <v>148</v>
      </c>
      <c r="C32" s="69">
        <v>43211507</v>
      </c>
      <c r="D32" s="69" t="s">
        <v>197</v>
      </c>
      <c r="E32" s="69" t="s">
        <v>24</v>
      </c>
      <c r="F32" s="69" t="s">
        <v>197</v>
      </c>
      <c r="G32" s="70" t="s">
        <v>198</v>
      </c>
      <c r="H32" s="69" t="s">
        <v>26</v>
      </c>
      <c r="I32" s="69">
        <v>1</v>
      </c>
      <c r="J32" s="71">
        <v>599</v>
      </c>
      <c r="K32" s="72">
        <v>0.35</v>
      </c>
      <c r="L32" s="73">
        <f>Table1367[[#This Row],[OEM MSRP / List Price]]*(1-Table1367[[#This Row],[Contract Discount]])</f>
        <v>389.35</v>
      </c>
      <c r="M32" s="73" t="s">
        <v>145</v>
      </c>
      <c r="N32" s="69" t="s">
        <v>167</v>
      </c>
    </row>
    <row r="33" spans="1:14" s="74" customFormat="1" ht="34.5" customHeight="1">
      <c r="A33" s="69" t="s">
        <v>199</v>
      </c>
      <c r="B33" s="70" t="s">
        <v>148</v>
      </c>
      <c r="C33" s="69">
        <v>43211507</v>
      </c>
      <c r="D33" s="69" t="s">
        <v>200</v>
      </c>
      <c r="E33" s="69" t="s">
        <v>24</v>
      </c>
      <c r="F33" s="69" t="s">
        <v>200</v>
      </c>
      <c r="G33" s="70" t="s">
        <v>201</v>
      </c>
      <c r="H33" s="69" t="s">
        <v>26</v>
      </c>
      <c r="I33" s="69">
        <v>1</v>
      </c>
      <c r="J33" s="71">
        <v>424</v>
      </c>
      <c r="K33" s="72">
        <v>0.28999999999999998</v>
      </c>
      <c r="L33" s="73">
        <f>Table1367[[#This Row],[OEM MSRP / List Price]]*(1-Table1367[[#This Row],[Contract Discount]])</f>
        <v>301.03999999999996</v>
      </c>
      <c r="M33" s="73" t="s">
        <v>145</v>
      </c>
      <c r="N33" s="69" t="s">
        <v>202</v>
      </c>
    </row>
    <row r="34" spans="1:14" s="74" customFormat="1" ht="34.5" customHeight="1">
      <c r="A34" s="69" t="s">
        <v>203</v>
      </c>
      <c r="B34" s="70" t="s">
        <v>148</v>
      </c>
      <c r="C34" s="69">
        <v>43211507</v>
      </c>
      <c r="D34" s="69" t="s">
        <v>204</v>
      </c>
      <c r="E34" s="69" t="s">
        <v>24</v>
      </c>
      <c r="F34" s="69" t="s">
        <v>204</v>
      </c>
      <c r="G34" s="70" t="s">
        <v>205</v>
      </c>
      <c r="H34" s="69" t="s">
        <v>26</v>
      </c>
      <c r="I34" s="69">
        <v>1</v>
      </c>
      <c r="J34" s="71">
        <v>304</v>
      </c>
      <c r="K34" s="72">
        <v>0.18</v>
      </c>
      <c r="L34" s="73">
        <f>Table1367[[#This Row],[OEM MSRP / List Price]]*(1-Table1367[[#This Row],[Contract Discount]])</f>
        <v>249.28000000000003</v>
      </c>
      <c r="M34" s="73" t="s">
        <v>145</v>
      </c>
      <c r="N34" s="69" t="s">
        <v>206</v>
      </c>
    </row>
    <row r="35" spans="1:14" s="74" customFormat="1" ht="34.5" customHeight="1">
      <c r="A35" s="69" t="s">
        <v>207</v>
      </c>
      <c r="B35" s="70" t="s">
        <v>148</v>
      </c>
      <c r="C35" s="69">
        <v>43211507</v>
      </c>
      <c r="D35" s="69" t="s">
        <v>208</v>
      </c>
      <c r="E35" s="69" t="s">
        <v>24</v>
      </c>
      <c r="F35" s="76" t="s">
        <v>208</v>
      </c>
      <c r="G35" s="70" t="s">
        <v>209</v>
      </c>
      <c r="H35" s="69" t="s">
        <v>26</v>
      </c>
      <c r="I35" s="69">
        <v>1</v>
      </c>
      <c r="J35" s="71">
        <v>294</v>
      </c>
      <c r="K35" s="72">
        <v>0.25</v>
      </c>
      <c r="L35" s="73">
        <f>Table1367[[#This Row],[OEM MSRP / List Price]]*(1-Table1367[[#This Row],[Contract Discount]])</f>
        <v>220.5</v>
      </c>
      <c r="M35" s="73" t="s">
        <v>145</v>
      </c>
      <c r="N35" s="69" t="s">
        <v>206</v>
      </c>
    </row>
    <row r="36" spans="1:14" s="10" customFormat="1" ht="20.25">
      <c r="A36" s="165"/>
      <c r="B36" s="165"/>
      <c r="C36" s="165"/>
      <c r="D36" s="165"/>
      <c r="E36" s="165"/>
      <c r="F36" s="165"/>
      <c r="G36" s="165"/>
      <c r="H36" s="165"/>
      <c r="I36" s="165"/>
      <c r="J36" s="165"/>
      <c r="K36" s="165"/>
      <c r="L36" s="165"/>
      <c r="M36" s="165"/>
      <c r="N36" s="165"/>
    </row>
    <row r="37" spans="1:14" ht="65.25" customHeight="1">
      <c r="A37" s="2" t="s">
        <v>7</v>
      </c>
      <c r="B37" s="3" t="s">
        <v>8</v>
      </c>
      <c r="C37" s="3" t="s">
        <v>9</v>
      </c>
      <c r="D37" s="3" t="s">
        <v>10</v>
      </c>
      <c r="E37" s="3" t="s">
        <v>11</v>
      </c>
      <c r="F37" s="3" t="s">
        <v>12</v>
      </c>
      <c r="G37" s="3" t="s">
        <v>13</v>
      </c>
      <c r="H37" s="3" t="s">
        <v>14</v>
      </c>
      <c r="I37" s="3" t="s">
        <v>15</v>
      </c>
      <c r="J37" s="4" t="s">
        <v>16</v>
      </c>
      <c r="K37" s="4" t="s">
        <v>17</v>
      </c>
      <c r="L37" s="4" t="s">
        <v>18</v>
      </c>
      <c r="M37" s="17" t="s">
        <v>19</v>
      </c>
      <c r="N37" s="15" t="s">
        <v>20</v>
      </c>
    </row>
    <row r="38" spans="1:14" ht="15">
      <c r="A38" s="1" t="s">
        <v>636</v>
      </c>
      <c r="B38" s="5" t="s">
        <v>212</v>
      </c>
      <c r="C38" s="11">
        <v>43211507</v>
      </c>
      <c r="D38" s="11" t="s">
        <v>213</v>
      </c>
      <c r="E38" s="11" t="s">
        <v>24</v>
      </c>
      <c r="F38" s="11" t="s">
        <v>213</v>
      </c>
      <c r="G38" s="5" t="s">
        <v>214</v>
      </c>
      <c r="H38" s="11" t="s">
        <v>26</v>
      </c>
      <c r="I38" s="11">
        <v>1</v>
      </c>
      <c r="J38" s="14">
        <v>239.99</v>
      </c>
      <c r="K38" s="13">
        <v>0.16</v>
      </c>
      <c r="L38" s="12">
        <f>Table1341015[[#This Row],[OEM MSRP / List Price]]*(1-Table1341015[[#This Row],[Contract Discount]])</f>
        <v>201.5916</v>
      </c>
      <c r="M38" s="12" t="s">
        <v>637</v>
      </c>
      <c r="N38" s="11" t="s">
        <v>510</v>
      </c>
    </row>
    <row r="39" spans="1:14" ht="15">
      <c r="A39" s="1" t="s">
        <v>638</v>
      </c>
      <c r="B39" s="5" t="s">
        <v>218</v>
      </c>
      <c r="C39" s="11">
        <v>43211507</v>
      </c>
      <c r="D39" s="11" t="s">
        <v>219</v>
      </c>
      <c r="E39" s="11" t="s">
        <v>24</v>
      </c>
      <c r="F39" s="11" t="s">
        <v>219</v>
      </c>
      <c r="G39" s="5" t="s">
        <v>220</v>
      </c>
      <c r="H39" s="11" t="s">
        <v>26</v>
      </c>
      <c r="I39" s="11">
        <v>1</v>
      </c>
      <c r="J39" s="14">
        <v>199.99</v>
      </c>
      <c r="K39" s="13">
        <v>0.16</v>
      </c>
      <c r="L39" s="12">
        <f>Table1341015[[#This Row],[OEM MSRP / List Price]]*(1-Table1341015[[#This Row],[Contract Discount]])</f>
        <v>167.99160000000001</v>
      </c>
      <c r="M39" s="12" t="s">
        <v>637</v>
      </c>
      <c r="N39" s="11" t="s">
        <v>221</v>
      </c>
    </row>
    <row r="40" spans="1:14" ht="15">
      <c r="A40" s="1" t="s">
        <v>639</v>
      </c>
      <c r="B40" s="5" t="s">
        <v>218</v>
      </c>
      <c r="C40" s="11">
        <v>43211507</v>
      </c>
      <c r="D40" s="11" t="s">
        <v>223</v>
      </c>
      <c r="E40" s="11" t="s">
        <v>24</v>
      </c>
      <c r="F40" s="11" t="s">
        <v>223</v>
      </c>
      <c r="G40" s="5" t="s">
        <v>224</v>
      </c>
      <c r="H40" s="11" t="s">
        <v>26</v>
      </c>
      <c r="I40" s="11">
        <v>1</v>
      </c>
      <c r="J40" s="14">
        <v>296.99</v>
      </c>
      <c r="K40" s="13">
        <v>0.16</v>
      </c>
      <c r="L40" s="12">
        <f>Table1341015[[#This Row],[OEM MSRP / List Price]]*(1-Table1341015[[#This Row],[Contract Discount]])</f>
        <v>249.4716</v>
      </c>
      <c r="M40" s="12" t="s">
        <v>637</v>
      </c>
      <c r="N40" s="11" t="s">
        <v>221</v>
      </c>
    </row>
    <row r="41" spans="1:14" ht="15">
      <c r="A41" s="1" t="s">
        <v>640</v>
      </c>
      <c r="B41" s="5" t="s">
        <v>218</v>
      </c>
      <c r="C41" s="11">
        <v>43211507</v>
      </c>
      <c r="D41" s="11" t="s">
        <v>226</v>
      </c>
      <c r="E41" s="11" t="s">
        <v>24</v>
      </c>
      <c r="F41" s="11" t="s">
        <v>226</v>
      </c>
      <c r="G41" s="5" t="s">
        <v>227</v>
      </c>
      <c r="H41" s="11" t="s">
        <v>26</v>
      </c>
      <c r="I41" s="11">
        <v>1</v>
      </c>
      <c r="J41" s="14">
        <v>439.99</v>
      </c>
      <c r="K41" s="13">
        <v>0.16</v>
      </c>
      <c r="L41" s="12">
        <f>Table1341015[[#This Row],[OEM MSRP / List Price]]*(1-Table1341015[[#This Row],[Contract Discount]])</f>
        <v>369.59159999999997</v>
      </c>
      <c r="M41" s="12" t="s">
        <v>637</v>
      </c>
      <c r="N41" s="11" t="s">
        <v>221</v>
      </c>
    </row>
    <row r="42" spans="1:14" ht="15">
      <c r="A42" s="1" t="s">
        <v>641</v>
      </c>
      <c r="B42" s="5" t="s">
        <v>218</v>
      </c>
      <c r="C42" s="11">
        <v>43211507</v>
      </c>
      <c r="D42" s="11" t="s">
        <v>229</v>
      </c>
      <c r="E42" s="11" t="s">
        <v>24</v>
      </c>
      <c r="F42" s="11" t="s">
        <v>229</v>
      </c>
      <c r="G42" s="5" t="s">
        <v>230</v>
      </c>
      <c r="H42" s="11" t="s">
        <v>26</v>
      </c>
      <c r="I42" s="11">
        <v>1</v>
      </c>
      <c r="J42" s="14">
        <v>339.99</v>
      </c>
      <c r="K42" s="13">
        <v>0.16</v>
      </c>
      <c r="L42" s="12">
        <f>Table1341015[[#This Row],[OEM MSRP / List Price]]*(1-Table1341015[[#This Row],[Contract Discount]])</f>
        <v>285.59159999999997</v>
      </c>
      <c r="M42" s="12" t="s">
        <v>637</v>
      </c>
      <c r="N42" s="11" t="s">
        <v>221</v>
      </c>
    </row>
    <row r="43" spans="1:14" ht="15">
      <c r="A43" s="1" t="s">
        <v>642</v>
      </c>
      <c r="B43" s="5" t="s">
        <v>232</v>
      </c>
      <c r="C43" s="11">
        <v>43211507</v>
      </c>
      <c r="D43" s="11" t="s">
        <v>233</v>
      </c>
      <c r="E43" s="11" t="s">
        <v>24</v>
      </c>
      <c r="F43" s="11" t="s">
        <v>233</v>
      </c>
      <c r="G43" s="5" t="s">
        <v>234</v>
      </c>
      <c r="H43" s="11" t="s">
        <v>26</v>
      </c>
      <c r="I43" s="11">
        <v>1</v>
      </c>
      <c r="J43" s="14">
        <v>49.99</v>
      </c>
      <c r="K43" s="13">
        <v>0.16</v>
      </c>
      <c r="L43" s="12">
        <f>Table1341015[[#This Row],[OEM MSRP / List Price]]*(1-Table1341015[[#This Row],[Contract Discount]])</f>
        <v>41.991599999999998</v>
      </c>
      <c r="M43" s="12" t="s">
        <v>637</v>
      </c>
      <c r="N43" s="11" t="s">
        <v>221</v>
      </c>
    </row>
    <row r="44" spans="1:14" ht="15">
      <c r="A44" s="1" t="s">
        <v>643</v>
      </c>
      <c r="B44" s="5" t="s">
        <v>236</v>
      </c>
      <c r="C44" s="11">
        <v>43211507</v>
      </c>
      <c r="D44" s="11" t="s">
        <v>237</v>
      </c>
      <c r="E44" s="11" t="s">
        <v>24</v>
      </c>
      <c r="F44" s="11" t="s">
        <v>237</v>
      </c>
      <c r="G44" s="5" t="s">
        <v>238</v>
      </c>
      <c r="H44" s="11" t="s">
        <v>26</v>
      </c>
      <c r="I44" s="11">
        <v>1</v>
      </c>
      <c r="J44" s="14">
        <v>29.99</v>
      </c>
      <c r="K44" s="13">
        <v>0.16</v>
      </c>
      <c r="L44" s="12">
        <f>Table1341015[[#This Row],[OEM MSRP / List Price]]*(1-Table1341015[[#This Row],[Contract Discount]])</f>
        <v>25.191599999999998</v>
      </c>
      <c r="M44" s="12" t="s">
        <v>637</v>
      </c>
      <c r="N44" s="11" t="s">
        <v>221</v>
      </c>
    </row>
    <row r="45" spans="1:14" ht="30">
      <c r="A45" s="1" t="s">
        <v>644</v>
      </c>
      <c r="B45" s="5" t="s">
        <v>240</v>
      </c>
      <c r="C45" s="11">
        <v>43211507</v>
      </c>
      <c r="D45" s="11" t="s">
        <v>241</v>
      </c>
      <c r="E45" s="11" t="s">
        <v>24</v>
      </c>
      <c r="F45" s="11" t="s">
        <v>241</v>
      </c>
      <c r="G45" s="5" t="s">
        <v>242</v>
      </c>
      <c r="H45" s="11" t="s">
        <v>26</v>
      </c>
      <c r="I45" s="11">
        <v>1</v>
      </c>
      <c r="J45" s="14">
        <v>17.989999999999998</v>
      </c>
      <c r="K45" s="13">
        <v>0.16</v>
      </c>
      <c r="L45" s="12">
        <f>Table1341015[[#This Row],[OEM MSRP / List Price]]*(1-Table1341015[[#This Row],[Contract Discount]])</f>
        <v>15.111599999999997</v>
      </c>
      <c r="M45" s="12" t="s">
        <v>637</v>
      </c>
      <c r="N45" s="11" t="s">
        <v>221</v>
      </c>
    </row>
    <row r="46" spans="1:14" ht="30">
      <c r="A46" s="1" t="s">
        <v>645</v>
      </c>
      <c r="B46" s="5" t="s">
        <v>244</v>
      </c>
      <c r="C46" s="11">
        <v>43211507</v>
      </c>
      <c r="D46" s="11" t="s">
        <v>245</v>
      </c>
      <c r="E46" s="11" t="s">
        <v>24</v>
      </c>
      <c r="F46" s="11" t="s">
        <v>245</v>
      </c>
      <c r="G46" s="5" t="s">
        <v>246</v>
      </c>
      <c r="H46" s="11" t="s">
        <v>26</v>
      </c>
      <c r="I46" s="11">
        <v>1</v>
      </c>
      <c r="J46" s="14">
        <v>44.99</v>
      </c>
      <c r="K46" s="13">
        <v>0.16</v>
      </c>
      <c r="L46" s="12">
        <f>Table1341015[[#This Row],[OEM MSRP / List Price]]*(1-Table1341015[[#This Row],[Contract Discount]])</f>
        <v>37.791600000000003</v>
      </c>
      <c r="M46" s="12" t="s">
        <v>637</v>
      </c>
      <c r="N46" s="11" t="s">
        <v>221</v>
      </c>
    </row>
    <row r="47" spans="1:14" ht="15">
      <c r="A47" s="1" t="s">
        <v>646</v>
      </c>
      <c r="B47" s="5" t="s">
        <v>248</v>
      </c>
      <c r="C47" s="11">
        <v>43211507</v>
      </c>
      <c r="D47" s="11" t="s">
        <v>249</v>
      </c>
      <c r="E47" s="11" t="s">
        <v>24</v>
      </c>
      <c r="F47" s="11" t="s">
        <v>249</v>
      </c>
      <c r="G47" s="5" t="s">
        <v>250</v>
      </c>
      <c r="H47" s="11" t="s">
        <v>26</v>
      </c>
      <c r="I47" s="11">
        <v>1</v>
      </c>
      <c r="J47" s="14">
        <v>19.989999999999998</v>
      </c>
      <c r="K47" s="13">
        <v>0.16</v>
      </c>
      <c r="L47" s="12">
        <f>Table1341015[[#This Row],[OEM MSRP / List Price]]*(1-Table1341015[[#This Row],[Contract Discount]])</f>
        <v>16.791599999999999</v>
      </c>
      <c r="M47" s="12" t="s">
        <v>637</v>
      </c>
      <c r="N47" s="11" t="s">
        <v>221</v>
      </c>
    </row>
    <row r="48" spans="1:14" ht="30" hidden="1">
      <c r="A48" s="1" t="s">
        <v>647</v>
      </c>
      <c r="B48" s="5" t="s">
        <v>648</v>
      </c>
      <c r="C48" s="11">
        <v>43211507</v>
      </c>
      <c r="D48" s="11" t="s">
        <v>249</v>
      </c>
      <c r="E48" s="11" t="s">
        <v>24</v>
      </c>
      <c r="F48" s="11" t="s">
        <v>249</v>
      </c>
      <c r="G48" s="5" t="s">
        <v>648</v>
      </c>
      <c r="H48" s="11" t="s">
        <v>26</v>
      </c>
      <c r="I48" s="11">
        <v>1</v>
      </c>
      <c r="J48" s="14">
        <v>49.99</v>
      </c>
      <c r="K48" s="13">
        <v>0.16</v>
      </c>
      <c r="L48" s="12">
        <f>Table1341015[[#This Row],[OEM MSRP / List Price]]*(1-Table1341015[[#This Row],[Contract Discount]])</f>
        <v>41.991599999999998</v>
      </c>
      <c r="M48" s="12" t="s">
        <v>649</v>
      </c>
      <c r="N48" s="11" t="s">
        <v>221</v>
      </c>
    </row>
    <row r="49" spans="1:14" s="10" customFormat="1" ht="20.25">
      <c r="A49" s="165" t="s">
        <v>650</v>
      </c>
      <c r="B49" s="165"/>
      <c r="C49" s="165"/>
      <c r="D49" s="165"/>
      <c r="E49" s="165"/>
      <c r="F49" s="165"/>
      <c r="G49" s="165"/>
      <c r="H49" s="165"/>
      <c r="I49" s="165"/>
      <c r="J49" s="165"/>
      <c r="K49" s="165"/>
      <c r="L49" s="165"/>
      <c r="M49" s="165"/>
      <c r="N49" s="165"/>
    </row>
    <row r="50" spans="1:14" ht="65.25" customHeight="1">
      <c r="A50" s="2" t="s">
        <v>7</v>
      </c>
      <c r="B50" s="3" t="s">
        <v>8</v>
      </c>
      <c r="C50" s="3" t="s">
        <v>9</v>
      </c>
      <c r="D50" s="3" t="s">
        <v>10</v>
      </c>
      <c r="E50" s="3" t="s">
        <v>11</v>
      </c>
      <c r="F50" s="3" t="s">
        <v>12</v>
      </c>
      <c r="G50" s="3" t="s">
        <v>13</v>
      </c>
      <c r="H50" s="3" t="s">
        <v>14</v>
      </c>
      <c r="I50" s="3" t="s">
        <v>15</v>
      </c>
      <c r="J50" s="4" t="s">
        <v>16</v>
      </c>
      <c r="K50" s="4" t="s">
        <v>17</v>
      </c>
      <c r="L50" s="4" t="s">
        <v>18</v>
      </c>
      <c r="M50" s="17" t="s">
        <v>19</v>
      </c>
      <c r="N50" s="15" t="s">
        <v>20</v>
      </c>
    </row>
    <row r="51" spans="1:14" ht="30">
      <c r="A51" s="1" t="s">
        <v>651</v>
      </c>
      <c r="B51" s="5" t="s">
        <v>523</v>
      </c>
      <c r="C51" s="11">
        <v>43211507</v>
      </c>
      <c r="D51" s="11" t="s">
        <v>652</v>
      </c>
      <c r="E51" s="11" t="s">
        <v>24</v>
      </c>
      <c r="F51" s="11" t="s">
        <v>652</v>
      </c>
      <c r="G51" s="5" t="s">
        <v>653</v>
      </c>
      <c r="H51" s="11" t="s">
        <v>26</v>
      </c>
      <c r="I51" s="11">
        <v>1</v>
      </c>
      <c r="J51" s="14">
        <v>49</v>
      </c>
      <c r="K51" s="13">
        <v>0.16</v>
      </c>
      <c r="L51" s="12">
        <f>Table134271318[[#This Row],[OEM MSRP / List Price]]*(1-Table134271318[[#This Row],[Contract Discount]])</f>
        <v>41.16</v>
      </c>
      <c r="M51" s="12" t="s">
        <v>654</v>
      </c>
      <c r="N51" s="11" t="s">
        <v>655</v>
      </c>
    </row>
    <row r="52" spans="1:14" ht="30">
      <c r="A52" s="1" t="s">
        <v>656</v>
      </c>
      <c r="B52" s="5" t="s">
        <v>528</v>
      </c>
      <c r="C52" s="11">
        <v>43211507</v>
      </c>
      <c r="D52" s="11" t="s">
        <v>657</v>
      </c>
      <c r="E52" s="11" t="s">
        <v>24</v>
      </c>
      <c r="F52" s="11" t="s">
        <v>657</v>
      </c>
      <c r="G52" s="5" t="s">
        <v>658</v>
      </c>
      <c r="H52" s="11" t="s">
        <v>26</v>
      </c>
      <c r="I52" s="11">
        <v>1</v>
      </c>
      <c r="J52" s="14">
        <v>119</v>
      </c>
      <c r="K52" s="13">
        <v>0.16</v>
      </c>
      <c r="L52" s="12">
        <f>Table134271318[[#This Row],[OEM MSRP / List Price]]*(1-Table134271318[[#This Row],[Contract Discount]])</f>
        <v>99.96</v>
      </c>
      <c r="M52" s="12" t="s">
        <v>654</v>
      </c>
      <c r="N52" s="11" t="s">
        <v>659</v>
      </c>
    </row>
    <row r="53" spans="1:14" ht="15">
      <c r="A53" s="1" t="s">
        <v>660</v>
      </c>
      <c r="B53" s="5" t="s">
        <v>288</v>
      </c>
      <c r="C53" s="11">
        <v>43211507</v>
      </c>
      <c r="D53" s="11" t="s">
        <v>289</v>
      </c>
      <c r="E53" s="11" t="s">
        <v>24</v>
      </c>
      <c r="F53" s="11" t="s">
        <v>289</v>
      </c>
      <c r="G53" s="5" t="s">
        <v>290</v>
      </c>
      <c r="H53" s="11" t="s">
        <v>26</v>
      </c>
      <c r="I53" s="11">
        <v>1</v>
      </c>
      <c r="J53" s="14">
        <v>19</v>
      </c>
      <c r="K53" s="13">
        <v>0.16</v>
      </c>
      <c r="L53" s="12">
        <f>Table134271318[[#This Row],[OEM MSRP / List Price]]*(1-Table134271318[[#This Row],[Contract Discount]])</f>
        <v>15.959999999999999</v>
      </c>
      <c r="M53" s="12" t="s">
        <v>654</v>
      </c>
      <c r="N53" s="11" t="s">
        <v>291</v>
      </c>
    </row>
    <row r="54" spans="1:14" ht="15">
      <c r="A54" s="1" t="s">
        <v>661</v>
      </c>
      <c r="B54" s="5" t="s">
        <v>293</v>
      </c>
      <c r="C54" s="11">
        <v>43211507</v>
      </c>
      <c r="D54" s="11" t="s">
        <v>294</v>
      </c>
      <c r="E54" s="11" t="s">
        <v>24</v>
      </c>
      <c r="F54" s="11" t="s">
        <v>294</v>
      </c>
      <c r="G54" s="5" t="s">
        <v>295</v>
      </c>
      <c r="H54" s="11" t="s">
        <v>26</v>
      </c>
      <c r="I54" s="11">
        <v>1</v>
      </c>
      <c r="J54" s="14">
        <v>59</v>
      </c>
      <c r="K54" s="13">
        <v>0.16</v>
      </c>
      <c r="L54" s="12">
        <f>Table134271318[[#This Row],[OEM MSRP / List Price]]*(1-Table134271318[[#This Row],[Contract Discount]])</f>
        <v>49.559999999999995</v>
      </c>
      <c r="M54" s="12" t="s">
        <v>654</v>
      </c>
      <c r="N54" s="11" t="s">
        <v>291</v>
      </c>
    </row>
    <row r="55" spans="1:14" ht="15">
      <c r="A55" s="1" t="s">
        <v>662</v>
      </c>
      <c r="B55" s="5" t="s">
        <v>297</v>
      </c>
      <c r="C55" s="11">
        <v>43211507</v>
      </c>
      <c r="D55" s="11" t="s">
        <v>298</v>
      </c>
      <c r="E55" s="11" t="s">
        <v>24</v>
      </c>
      <c r="F55" s="11" t="s">
        <v>298</v>
      </c>
      <c r="G55" s="5" t="s">
        <v>299</v>
      </c>
      <c r="H55" s="11" t="s">
        <v>26</v>
      </c>
      <c r="I55" s="11">
        <v>1</v>
      </c>
      <c r="J55" s="14">
        <v>89</v>
      </c>
      <c r="K55" s="13">
        <v>0.16</v>
      </c>
      <c r="L55" s="12">
        <f>Table134271318[[#This Row],[OEM MSRP / List Price]]*(1-Table134271318[[#This Row],[Contract Discount]])</f>
        <v>74.759999999999991</v>
      </c>
      <c r="M55" s="12" t="s">
        <v>654</v>
      </c>
      <c r="N55" s="11" t="s">
        <v>291</v>
      </c>
    </row>
    <row r="56" spans="1:14" ht="15">
      <c r="A56" s="1" t="s">
        <v>663</v>
      </c>
      <c r="B56" s="5" t="s">
        <v>301</v>
      </c>
      <c r="C56" s="11">
        <v>43211507</v>
      </c>
      <c r="D56" s="11" t="s">
        <v>302</v>
      </c>
      <c r="E56" s="11" t="s">
        <v>24</v>
      </c>
      <c r="F56" s="11" t="s">
        <v>302</v>
      </c>
      <c r="G56" s="5" t="s">
        <v>303</v>
      </c>
      <c r="H56" s="11" t="s">
        <v>26</v>
      </c>
      <c r="I56" s="11">
        <v>1</v>
      </c>
      <c r="J56" s="14">
        <v>49</v>
      </c>
      <c r="K56" s="13">
        <v>0.16</v>
      </c>
      <c r="L56" s="12">
        <f>Table134271318[[#This Row],[OEM MSRP / List Price]]*(1-Table134271318[[#This Row],[Contract Discount]])</f>
        <v>41.16</v>
      </c>
      <c r="M56" s="12" t="s">
        <v>654</v>
      </c>
      <c r="N56" s="11" t="s">
        <v>291</v>
      </c>
    </row>
    <row r="57" spans="1:14" ht="15">
      <c r="A57" s="1" t="s">
        <v>664</v>
      </c>
      <c r="B57" s="5" t="s">
        <v>305</v>
      </c>
      <c r="C57" s="11">
        <v>43211507</v>
      </c>
      <c r="D57" s="11" t="s">
        <v>306</v>
      </c>
      <c r="E57" s="11" t="s">
        <v>24</v>
      </c>
      <c r="F57" s="11" t="s">
        <v>306</v>
      </c>
      <c r="G57" s="5" t="s">
        <v>307</v>
      </c>
      <c r="H57" s="11" t="s">
        <v>26</v>
      </c>
      <c r="I57" s="11">
        <v>1</v>
      </c>
      <c r="J57" s="14">
        <v>69</v>
      </c>
      <c r="K57" s="13">
        <v>0.16</v>
      </c>
      <c r="L57" s="12">
        <f>Table134271318[[#This Row],[OEM MSRP / List Price]]*(1-Table134271318[[#This Row],[Contract Discount]])</f>
        <v>57.96</v>
      </c>
      <c r="M57" s="12" t="s">
        <v>654</v>
      </c>
      <c r="N57" s="11" t="s">
        <v>291</v>
      </c>
    </row>
    <row r="58" spans="1:14" ht="15">
      <c r="A58" s="1" t="s">
        <v>665</v>
      </c>
      <c r="B58" s="5" t="s">
        <v>309</v>
      </c>
      <c r="C58" s="11">
        <v>43211507</v>
      </c>
      <c r="D58" s="11" t="s">
        <v>310</v>
      </c>
      <c r="E58" s="11" t="s">
        <v>24</v>
      </c>
      <c r="F58" s="11" t="s">
        <v>310</v>
      </c>
      <c r="G58" s="5" t="s">
        <v>311</v>
      </c>
      <c r="H58" s="11" t="s">
        <v>26</v>
      </c>
      <c r="I58" s="11">
        <v>1</v>
      </c>
      <c r="J58" s="14">
        <v>49</v>
      </c>
      <c r="K58" s="13">
        <v>0.16</v>
      </c>
      <c r="L58" s="12">
        <f>Table134271318[[#This Row],[OEM MSRP / List Price]]*(1-Table134271318[[#This Row],[Contract Discount]])</f>
        <v>41.16</v>
      </c>
      <c r="M58" s="12" t="s">
        <v>654</v>
      </c>
      <c r="N58" s="11" t="s">
        <v>291</v>
      </c>
    </row>
    <row r="59" spans="1:14" ht="15">
      <c r="A59" s="1" t="s">
        <v>666</v>
      </c>
      <c r="B59" s="5" t="s">
        <v>309</v>
      </c>
      <c r="C59" s="11">
        <v>43211507</v>
      </c>
      <c r="D59" s="11" t="s">
        <v>313</v>
      </c>
      <c r="E59" s="11" t="s">
        <v>24</v>
      </c>
      <c r="F59" s="11" t="s">
        <v>313</v>
      </c>
      <c r="G59" s="5" t="s">
        <v>314</v>
      </c>
      <c r="H59" s="11" t="s">
        <v>26</v>
      </c>
      <c r="I59" s="11">
        <v>1</v>
      </c>
      <c r="J59" s="14">
        <v>29</v>
      </c>
      <c r="K59" s="13">
        <v>0.16</v>
      </c>
      <c r="L59" s="12">
        <f>Table134271318[[#This Row],[OEM MSRP / List Price]]*(1-Table134271318[[#This Row],[Contract Discount]])</f>
        <v>24.36</v>
      </c>
      <c r="M59" s="12" t="s">
        <v>654</v>
      </c>
      <c r="N59" s="11" t="s">
        <v>291</v>
      </c>
    </row>
    <row r="60" spans="1:14" ht="15">
      <c r="A60" s="1" t="s">
        <v>667</v>
      </c>
      <c r="B60" s="5" t="s">
        <v>301</v>
      </c>
      <c r="C60" s="11">
        <v>43211507</v>
      </c>
      <c r="D60" s="11" t="s">
        <v>316</v>
      </c>
      <c r="E60" s="11" t="s">
        <v>24</v>
      </c>
      <c r="F60" s="11" t="s">
        <v>316</v>
      </c>
      <c r="G60" s="5" t="s">
        <v>317</v>
      </c>
      <c r="H60" s="11" t="s">
        <v>26</v>
      </c>
      <c r="I60" s="11">
        <v>1</v>
      </c>
      <c r="J60" s="14">
        <v>29</v>
      </c>
      <c r="K60" s="13">
        <v>0.16</v>
      </c>
      <c r="L60" s="12">
        <f>Table134271318[[#This Row],[OEM MSRP / List Price]]*(1-Table134271318[[#This Row],[Contract Discount]])</f>
        <v>24.36</v>
      </c>
      <c r="M60" s="12" t="s">
        <v>654</v>
      </c>
      <c r="N60" s="11" t="s">
        <v>291</v>
      </c>
    </row>
    <row r="61" spans="1:14" ht="15">
      <c r="A61" s="1" t="s">
        <v>668</v>
      </c>
      <c r="B61" s="5" t="s">
        <v>305</v>
      </c>
      <c r="C61" s="11">
        <v>43211507</v>
      </c>
      <c r="D61" s="11" t="s">
        <v>319</v>
      </c>
      <c r="E61" s="11" t="s">
        <v>24</v>
      </c>
      <c r="F61" s="11" t="s">
        <v>319</v>
      </c>
      <c r="G61" s="5" t="s">
        <v>320</v>
      </c>
      <c r="H61" s="11" t="s">
        <v>26</v>
      </c>
      <c r="I61" s="11">
        <v>1</v>
      </c>
      <c r="J61" s="14">
        <v>39</v>
      </c>
      <c r="K61" s="13">
        <v>0.16</v>
      </c>
      <c r="L61" s="12">
        <f>Table134271318[[#This Row],[OEM MSRP / List Price]]*(1-Table134271318[[#This Row],[Contract Discount]])</f>
        <v>32.76</v>
      </c>
      <c r="M61" s="12" t="s">
        <v>654</v>
      </c>
      <c r="N61" s="11" t="s">
        <v>291</v>
      </c>
    </row>
    <row r="62" spans="1:14" ht="15">
      <c r="A62" s="1" t="s">
        <v>669</v>
      </c>
      <c r="B62" s="5" t="s">
        <v>297</v>
      </c>
      <c r="C62" s="11">
        <v>43211507</v>
      </c>
      <c r="D62" s="11" t="s">
        <v>322</v>
      </c>
      <c r="E62" s="11" t="s">
        <v>24</v>
      </c>
      <c r="F62" s="11" t="s">
        <v>322</v>
      </c>
      <c r="G62" s="5" t="s">
        <v>323</v>
      </c>
      <c r="H62" s="11" t="s">
        <v>26</v>
      </c>
      <c r="I62" s="11">
        <v>1</v>
      </c>
      <c r="J62" s="14">
        <v>69</v>
      </c>
      <c r="K62" s="13">
        <v>0.16</v>
      </c>
      <c r="L62" s="12">
        <f>Table134271318[[#This Row],[OEM MSRP / List Price]]*(1-Table134271318[[#This Row],[Contract Discount]])</f>
        <v>57.96</v>
      </c>
      <c r="M62" s="12" t="s">
        <v>654</v>
      </c>
      <c r="N62" s="11" t="s">
        <v>291</v>
      </c>
    </row>
    <row r="63" spans="1:14" s="10" customFormat="1" ht="20.25">
      <c r="A63" s="165" t="s">
        <v>324</v>
      </c>
      <c r="B63" s="165"/>
      <c r="C63" s="165"/>
      <c r="D63" s="165"/>
      <c r="E63" s="165"/>
      <c r="F63" s="165"/>
      <c r="G63" s="165"/>
      <c r="H63" s="165"/>
      <c r="I63" s="165"/>
      <c r="J63" s="165"/>
      <c r="K63" s="165"/>
      <c r="L63" s="165"/>
      <c r="M63" s="165"/>
      <c r="N63" s="165"/>
    </row>
    <row r="64" spans="1:14" ht="65.25" customHeight="1">
      <c r="A64" s="2" t="s">
        <v>7</v>
      </c>
      <c r="B64" s="3" t="s">
        <v>8</v>
      </c>
      <c r="C64" s="3" t="s">
        <v>9</v>
      </c>
      <c r="D64" s="3" t="s">
        <v>12</v>
      </c>
      <c r="E64" s="3" t="s">
        <v>14</v>
      </c>
      <c r="F64" s="3" t="s">
        <v>15</v>
      </c>
      <c r="G64" s="3" t="s">
        <v>325</v>
      </c>
      <c r="H64" s="3" t="s">
        <v>17</v>
      </c>
      <c r="I64" s="3" t="s">
        <v>18</v>
      </c>
      <c r="J64" s="171"/>
      <c r="K64" s="171"/>
      <c r="L64" s="171"/>
      <c r="M64" s="171"/>
      <c r="N64" s="171"/>
    </row>
    <row r="65" spans="1:14" ht="15">
      <c r="A65" s="1" t="s">
        <v>326</v>
      </c>
      <c r="B65" s="5" t="s">
        <v>327</v>
      </c>
      <c r="C65" s="11">
        <v>81110000</v>
      </c>
      <c r="D65" s="11" t="s">
        <v>328</v>
      </c>
      <c r="E65" s="11" t="s">
        <v>26</v>
      </c>
      <c r="F65" s="11">
        <v>1</v>
      </c>
      <c r="G65" s="14">
        <v>70</v>
      </c>
      <c r="H65" s="13">
        <v>0.4</v>
      </c>
      <c r="I65" s="12">
        <f>Table13451619[[#This Row],[Contractor''s Standard Hourly Rate]]*(1-Table13451619[[#This Row],[Contract Discount]])</f>
        <v>42</v>
      </c>
      <c r="J65" s="171"/>
      <c r="K65" s="171"/>
      <c r="L65" s="171"/>
      <c r="M65" s="171"/>
      <c r="N65" s="171"/>
    </row>
    <row r="66" spans="1:14" ht="60">
      <c r="A66" s="1" t="s">
        <v>329</v>
      </c>
      <c r="B66" s="5" t="s">
        <v>330</v>
      </c>
      <c r="C66" s="11">
        <v>81110000</v>
      </c>
      <c r="D66" s="11" t="s">
        <v>331</v>
      </c>
      <c r="E66" s="11" t="s">
        <v>26</v>
      </c>
      <c r="F66" s="11">
        <v>1</v>
      </c>
      <c r="G66" s="14">
        <v>15</v>
      </c>
      <c r="H66" s="13">
        <v>0.4</v>
      </c>
      <c r="I66" s="12">
        <f>Table13451619[[#This Row],[Contractor''s Standard Hourly Rate]]*(1-Table13451619[[#This Row],[Contract Discount]])</f>
        <v>9</v>
      </c>
      <c r="J66" s="171"/>
      <c r="K66" s="171"/>
      <c r="L66" s="171"/>
      <c r="M66" s="171"/>
      <c r="N66" s="171"/>
    </row>
    <row r="67" spans="1:14" ht="45">
      <c r="A67" s="1" t="s">
        <v>332</v>
      </c>
      <c r="B67" s="6" t="s">
        <v>333</v>
      </c>
      <c r="C67" s="11">
        <v>81110000</v>
      </c>
      <c r="D67" s="11" t="s">
        <v>334</v>
      </c>
      <c r="E67" s="11" t="s">
        <v>26</v>
      </c>
      <c r="F67" s="11">
        <v>1</v>
      </c>
      <c r="G67" s="14">
        <v>0</v>
      </c>
      <c r="H67" s="13">
        <v>0.4</v>
      </c>
      <c r="I67" s="12">
        <f>Table13451619[[#This Row],[Contractor''s Standard Hourly Rate]]*(1-Table13451619[[#This Row],[Contract Discount]])</f>
        <v>0</v>
      </c>
      <c r="J67" s="171"/>
      <c r="K67" s="171"/>
      <c r="L67" s="171"/>
      <c r="M67" s="171"/>
      <c r="N67" s="171"/>
    </row>
    <row r="68" spans="1:14" ht="30">
      <c r="A68" s="1" t="s">
        <v>335</v>
      </c>
      <c r="B68" s="5" t="s">
        <v>336</v>
      </c>
      <c r="C68" s="11">
        <v>81110000</v>
      </c>
      <c r="D68" s="11" t="s">
        <v>337</v>
      </c>
      <c r="E68" s="11" t="s">
        <v>26</v>
      </c>
      <c r="F68" s="11">
        <v>1</v>
      </c>
      <c r="G68" s="14">
        <v>55</v>
      </c>
      <c r="H68" s="13">
        <v>0.4</v>
      </c>
      <c r="I68" s="12">
        <f>Table13451619[[#This Row],[Contractor''s Standard Hourly Rate]]*(1-Table13451619[[#This Row],[Contract Discount]])</f>
        <v>33</v>
      </c>
      <c r="J68" s="171"/>
      <c r="K68" s="171"/>
      <c r="L68" s="171"/>
      <c r="M68" s="171"/>
      <c r="N68" s="171"/>
    </row>
    <row r="69" spans="1:14" ht="30">
      <c r="A69" s="1" t="s">
        <v>338</v>
      </c>
      <c r="B69" s="5" t="s">
        <v>339</v>
      </c>
      <c r="C69" s="11">
        <v>81110000</v>
      </c>
      <c r="D69" s="11" t="s">
        <v>340</v>
      </c>
      <c r="E69" s="11" t="s">
        <v>26</v>
      </c>
      <c r="F69" s="11">
        <v>1</v>
      </c>
      <c r="G69" s="14">
        <v>0</v>
      </c>
      <c r="H69" s="13">
        <v>0.4</v>
      </c>
      <c r="I69" s="12">
        <f>Table13451619[[#This Row],[Contractor''s Standard Hourly Rate]]*(1-Table13451619[[#This Row],[Contract Discount]])</f>
        <v>0</v>
      </c>
      <c r="J69" s="171"/>
      <c r="K69" s="171"/>
      <c r="L69" s="171"/>
      <c r="M69" s="171"/>
      <c r="N69" s="171"/>
    </row>
    <row r="70" spans="1:14" ht="30">
      <c r="A70" s="1" t="s">
        <v>341</v>
      </c>
      <c r="B70" s="1" t="s">
        <v>342</v>
      </c>
      <c r="C70" s="1">
        <v>81110000</v>
      </c>
      <c r="D70" s="1" t="s">
        <v>343</v>
      </c>
      <c r="E70" s="1" t="s">
        <v>344</v>
      </c>
      <c r="F70" s="1">
        <v>1</v>
      </c>
      <c r="G70" s="14">
        <v>70</v>
      </c>
      <c r="H70" s="13">
        <v>0.4</v>
      </c>
      <c r="I70" s="12">
        <f>Table13451619[[#This Row],[Contractor''s Standard Hourly Rate]]*(1-Table13451619[[#This Row],[Contract Discount]])</f>
        <v>42</v>
      </c>
      <c r="J70" s="171"/>
      <c r="K70" s="171"/>
      <c r="L70" s="171"/>
      <c r="M70" s="171"/>
      <c r="N70" s="171"/>
    </row>
    <row r="71" spans="1:14" ht="30">
      <c r="A71" s="1" t="s">
        <v>345</v>
      </c>
      <c r="B71" s="1" t="s">
        <v>346</v>
      </c>
      <c r="C71" s="1">
        <v>81110000</v>
      </c>
      <c r="D71" s="1" t="s">
        <v>347</v>
      </c>
      <c r="E71" s="1" t="s">
        <v>344</v>
      </c>
      <c r="F71" s="1">
        <v>1</v>
      </c>
      <c r="G71" s="14">
        <v>140</v>
      </c>
      <c r="H71" s="13">
        <v>0.4</v>
      </c>
      <c r="I71" s="12">
        <f>Table13451619[[#This Row],[Contractor''s Standard Hourly Rate]]*(1-Table13451619[[#This Row],[Contract Discount]])</f>
        <v>84</v>
      </c>
      <c r="J71" s="171"/>
      <c r="K71" s="171"/>
      <c r="L71" s="171"/>
      <c r="M71" s="171"/>
      <c r="N71" s="171"/>
    </row>
    <row r="72" spans="1:14" s="34" customFormat="1" ht="30">
      <c r="A72" s="1" t="s">
        <v>348</v>
      </c>
      <c r="B72" s="1" t="s">
        <v>349</v>
      </c>
      <c r="C72" s="1">
        <v>81110000</v>
      </c>
      <c r="D72" s="1" t="s">
        <v>350</v>
      </c>
      <c r="E72" s="1" t="s">
        <v>26</v>
      </c>
      <c r="F72" s="1">
        <v>1</v>
      </c>
      <c r="G72" s="35">
        <v>20</v>
      </c>
      <c r="H72" s="36">
        <v>0.4</v>
      </c>
      <c r="I72" s="35">
        <f>Table13451619[[#This Row],[Contractor''s Standard Hourly Rate]]*(1-Table13451619[[#This Row],[Contract Discount]])</f>
        <v>12</v>
      </c>
      <c r="J72" s="171"/>
      <c r="K72" s="171"/>
      <c r="L72" s="171"/>
      <c r="M72" s="171"/>
      <c r="N72" s="171"/>
    </row>
    <row r="73" spans="1:14">
      <c r="A73" s="170" t="s">
        <v>351</v>
      </c>
      <c r="B73" s="170"/>
      <c r="C73" s="170"/>
      <c r="D73" s="170"/>
      <c r="E73" s="170"/>
      <c r="F73" s="170"/>
      <c r="G73" s="170"/>
      <c r="H73" s="170"/>
      <c r="I73" s="170"/>
      <c r="J73" s="170"/>
      <c r="K73" s="170"/>
      <c r="L73" s="170"/>
      <c r="M73" s="170"/>
      <c r="N73" s="170"/>
    </row>
    <row r="74" spans="1:14" ht="14.25" hidden="1" customHeight="1"/>
    <row r="75" spans="1:14"/>
  </sheetData>
  <mergeCells count="14">
    <mergeCell ref="A73:N73"/>
    <mergeCell ref="A63:N63"/>
    <mergeCell ref="A49:N49"/>
    <mergeCell ref="A36:N36"/>
    <mergeCell ref="J64:N72"/>
    <mergeCell ref="A19:N19"/>
    <mergeCell ref="A6:N6"/>
    <mergeCell ref="A1:N1"/>
    <mergeCell ref="A2:N2"/>
    <mergeCell ref="A3:N3"/>
    <mergeCell ref="A4:N4"/>
    <mergeCell ref="A5:G5"/>
    <mergeCell ref="H5:N5"/>
    <mergeCell ref="A7:N7"/>
  </mergeCells>
  <phoneticPr fontId="15" type="noConversion"/>
  <dataValidations xWindow="61" yWindow="545" count="17">
    <dataValidation allowBlank="1" showInputMessage="1" showErrorMessage="1" prompt="Contact line item number (CLIN)" sqref="A51:A62 A65:A72 A38:A48 A21:A35 A9:A18" xr:uid="{99F46B6F-C7FF-4A7D-A48C-5C26F263EFFC}"/>
    <dataValidation allowBlank="1" showInputMessage="1" showErrorMessage="1" prompt="Manufacturer Part Number (OEM #)" sqref="D51:D62 D9:D13 D38:D48 D21:D35" xr:uid="{AFED1251-25EB-474B-98CA-D6AE6512997D}"/>
    <dataValidation allowBlank="1" showInputMessage="1" showErrorMessage="1" prompt="Manufacturer (OEM)" sqref="E51:E62 E38:E48 E9:E13 E21:E35" xr:uid="{C9532BEE-3851-45A5-AB5B-55C824FC7049}"/>
    <dataValidation allowBlank="1" showInputMessage="1" showErrorMessage="1" prompt="Stock Keeping Unit Number or Item Number" sqref="F9:F13 F51:F62 D65:D72 F38:F48 F21:F35" xr:uid="{31754782-D86D-4E59-8AA1-63263D14E9AA}"/>
    <dataValidation allowBlank="1" showInputMessage="1" showErrorMessage="1" prompt="Item Description" sqref="G51:G62 G9:G13 G38:G48 G21:G35" xr:uid="{7999A393-7B8D-49C5-B2AC-67B02C3347B9}"/>
    <dataValidation allowBlank="1" showInputMessage="1" showErrorMessage="1" prompt="Unit of Measure" sqref="H51:H62 E65:E72 H38:H48 H21:H35 H9:H18" xr:uid="{FDDFA7F6-EA8F-4FDE-863F-F290DB694D1B}"/>
    <dataValidation allowBlank="1" showInputMessage="1" showErrorMessage="1" prompt="Quantity in Unit of Measure" sqref="I51:I62 F65:F72 I38:I48 I21:I35 I9:I18" xr:uid="{C9B17231-4574-41EC-BBDB-633125B57320}"/>
    <dataValidation allowBlank="1" showInputMessage="1" showErrorMessage="1" prompt="Contract Price" sqref="I65:I72 L51:L62 L38:L48 L21:L35 L9:L18" xr:uid="{66A63C28-55A8-4EF8-802A-D3F66D340354}"/>
    <dataValidation allowBlank="1" showInputMessage="1" showErrorMessage="1" prompt="Commodity Description" sqref="B51:B62 B65:B72 B38:B48 B21:B35 B9:B18" xr:uid="{53C6CEBB-A864-414A-BCB2-787CAD85B0EC}"/>
    <dataValidation allowBlank="1" showInputMessage="1" showErrorMessage="1" prompt="OEM MSRP / List Price" sqref="J51:J62 J9:J13 J38:J48 J21:J35" xr:uid="{3072E519-2656-4591-8FD6-5DB187A74225}"/>
    <dataValidation allowBlank="1" showInputMessage="1" showErrorMessage="1" prompt="Contract Discount" sqref="K51:K62 H65:H72 K38:K48 K21:K35 K9:K13" xr:uid="{6BD0E36C-1A62-4470-BF59-DD04E62EE157}"/>
    <dataValidation allowBlank="1" showInputMessage="1" showErrorMessage="1" prompt="UNSPSC Code" sqref="C65:C72 C51:C62 C38:C48 C21:C35" xr:uid="{D109E43E-A525-4202-8A6D-1F73A494E002}"/>
    <dataValidation allowBlank="1" showInputMessage="1" showErrorMessage="1" prompt="Contractor's Standard Hourly Rate" sqref="G65:G72" xr:uid="{3A10DE40-8299-4441-B315-936671339484}"/>
    <dataValidation allowBlank="1" showInputMessage="1" showErrorMessage="1" prompt="Segment ID /Product Category/Group ID_x000a_" sqref="N51:N62" xr:uid="{FACC731C-44E4-4AA6-98C5-75BFBC48A1C3}"/>
    <dataValidation allowBlank="1" showInputMessage="1" showErrorMessage="1" prompt="Non-Core Segment ID" sqref="M38:M48 M51:M62 M21:M35 M9:M18" xr:uid="{2B952AFF-984E-4EA3-ADFD-2E089A198713}"/>
    <dataValidation allowBlank="1" showInputMessage="1" showErrorMessage="1" prompt="Product Category_x000a_" sqref="N38:N48 N21:N35 N9:N18" xr:uid="{609977DA-EBA7-4D14-9626-E29D723AEABF}"/>
    <dataValidation allowBlank="1" showInputMessage="1" showErrorMessage="1" prompt="UNSPSC Code (Version 11)" sqref="C9:C18" xr:uid="{B4395564-F25D-4805-B883-B10BCE226492}"/>
  </dataValidations>
  <hyperlinks>
    <hyperlink ref="H5" r:id="rId1" xr:uid="{7C5CE53E-83E9-4EFF-8A21-64FDA09801E7}"/>
    <hyperlink ref="H5:J5" r:id="rId2" display="add link to the Contractor's Website" xr:uid="{961D7394-56E4-4781-9E86-A393C0BA2C6D}"/>
    <hyperlink ref="H5:N5" r:id="rId3" display="https://www3.lenovo.com/le/listprice/us/en/listprice/listprice" xr:uid="{548DAC4D-6E3E-4710-8670-7B64564AF8C2}"/>
  </hyperlinks>
  <printOptions horizontalCentered="1"/>
  <pageMargins left="0.25" right="0.25" top="0.25" bottom="0.25" header="0.5" footer="0.5"/>
  <pageSetup paperSize="3" scale="65" orientation="landscape" r:id="rId4"/>
  <headerFooter alignWithMargins="0">
    <oddFooter>Page &amp;P</oddFooter>
  </headerFooter>
  <tableParts count="5">
    <tablePart r:id="rId5"/>
    <tablePart r:id="rId6"/>
    <tablePart r:id="rId7"/>
    <tablePart r:id="rId8"/>
    <tablePart r:id="rId9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0A7E6-787F-4375-B9F6-971499A937E9}">
  <dimension ref="A1:O20"/>
  <sheetViews>
    <sheetView zoomScale="80" zoomScaleNormal="80" workbookViewId="0">
      <selection sqref="A1:M1"/>
    </sheetView>
  </sheetViews>
  <sheetFormatPr defaultColWidth="0" defaultRowHeight="12.75" customHeight="1" zeroHeight="1"/>
  <cols>
    <col min="1" max="1" width="10.7109375" customWidth="1"/>
    <col min="2" max="2" width="20.7109375" customWidth="1"/>
    <col min="3" max="5" width="35.7109375" customWidth="1"/>
    <col min="6" max="8" width="23.5703125" customWidth="1"/>
    <col min="9" max="12" width="37.140625" style="59" bestFit="1" customWidth="1"/>
    <col min="13" max="13" width="37.28515625" style="59" bestFit="1" customWidth="1"/>
    <col min="14" max="15" width="0" hidden="1" customWidth="1"/>
    <col min="16" max="16384" width="28.28515625" hidden="1"/>
  </cols>
  <sheetData>
    <row r="1" spans="1:13" ht="21" customHeight="1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3" ht="21" customHeight="1">
      <c r="A2" s="166" t="s">
        <v>1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</row>
    <row r="3" spans="1:13" ht="21" customHeight="1">
      <c r="A3" s="166" t="s">
        <v>981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</row>
    <row r="4" spans="1:13" ht="21" customHeight="1">
      <c r="A4" s="166" t="s">
        <v>670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</row>
    <row r="5" spans="1:13" ht="18">
      <c r="A5" s="166" t="s">
        <v>2</v>
      </c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</row>
    <row r="6" spans="1:13" ht="31.5">
      <c r="A6" s="18" t="s">
        <v>354</v>
      </c>
      <c r="B6" s="18" t="s">
        <v>355</v>
      </c>
      <c r="C6" s="18" t="s">
        <v>356</v>
      </c>
      <c r="D6" s="31" t="s">
        <v>603</v>
      </c>
      <c r="E6" s="31" t="s">
        <v>671</v>
      </c>
      <c r="F6" s="195" t="s">
        <v>672</v>
      </c>
      <c r="G6" s="195" t="s">
        <v>673</v>
      </c>
      <c r="H6" s="196" t="s">
        <v>674</v>
      </c>
      <c r="I6" s="197" t="s">
        <v>675</v>
      </c>
      <c r="J6" s="197" t="s">
        <v>623</v>
      </c>
      <c r="K6" s="197" t="s">
        <v>623</v>
      </c>
      <c r="L6" s="197" t="s">
        <v>631</v>
      </c>
      <c r="M6" s="146" t="s">
        <v>634</v>
      </c>
    </row>
    <row r="7" spans="1:13" ht="15.75">
      <c r="A7" s="41" t="s">
        <v>369</v>
      </c>
      <c r="B7" s="42"/>
      <c r="C7" s="43"/>
      <c r="D7" s="32" t="s">
        <v>600</v>
      </c>
      <c r="E7" s="32" t="s">
        <v>606</v>
      </c>
      <c r="F7" s="195" t="s">
        <v>676</v>
      </c>
      <c r="G7" s="195" t="s">
        <v>614</v>
      </c>
      <c r="H7" s="196" t="s">
        <v>617</v>
      </c>
      <c r="I7" s="198" t="s">
        <v>677</v>
      </c>
      <c r="J7" s="198" t="s">
        <v>625</v>
      </c>
      <c r="K7" s="198" t="s">
        <v>627</v>
      </c>
      <c r="L7" s="183" t="s">
        <v>629</v>
      </c>
      <c r="M7" s="124" t="s">
        <v>632</v>
      </c>
    </row>
    <row r="8" spans="1:13" ht="75">
      <c r="A8" s="24" t="s">
        <v>678</v>
      </c>
      <c r="B8" s="19" t="s">
        <v>679</v>
      </c>
      <c r="C8" s="20" t="s">
        <v>374</v>
      </c>
      <c r="D8" s="33" t="s">
        <v>375</v>
      </c>
      <c r="E8" s="33" t="s">
        <v>375</v>
      </c>
      <c r="F8" s="199" t="s">
        <v>375</v>
      </c>
      <c r="G8" s="199" t="s">
        <v>375</v>
      </c>
      <c r="H8" s="196" t="s">
        <v>375</v>
      </c>
      <c r="I8" s="183" t="s">
        <v>680</v>
      </c>
      <c r="J8" s="183" t="s">
        <v>680</v>
      </c>
      <c r="K8" s="183" t="s">
        <v>680</v>
      </c>
      <c r="L8" s="183" t="s">
        <v>680</v>
      </c>
      <c r="M8" s="124" t="s">
        <v>680</v>
      </c>
    </row>
    <row r="9" spans="1:13" ht="45">
      <c r="A9" s="24" t="s">
        <v>378</v>
      </c>
      <c r="B9" s="19" t="s">
        <v>379</v>
      </c>
      <c r="C9" s="20" t="s">
        <v>380</v>
      </c>
      <c r="D9" s="33" t="s">
        <v>602</v>
      </c>
      <c r="E9" s="33" t="s">
        <v>607</v>
      </c>
      <c r="F9" s="199" t="s">
        <v>611</v>
      </c>
      <c r="G9" s="199" t="s">
        <v>615</v>
      </c>
      <c r="H9" s="196" t="s">
        <v>618</v>
      </c>
      <c r="I9" s="200" t="s">
        <v>622</v>
      </c>
      <c r="J9" s="200" t="s">
        <v>626</v>
      </c>
      <c r="K9" s="200" t="s">
        <v>628</v>
      </c>
      <c r="L9" s="183" t="s">
        <v>630</v>
      </c>
      <c r="M9" s="124" t="s">
        <v>633</v>
      </c>
    </row>
    <row r="10" spans="1:13" ht="60">
      <c r="A10" s="24" t="s">
        <v>681</v>
      </c>
      <c r="B10" s="19" t="s">
        <v>382</v>
      </c>
      <c r="C10" s="20" t="s">
        <v>383</v>
      </c>
      <c r="D10" s="33" t="s">
        <v>682</v>
      </c>
      <c r="E10" s="33" t="s">
        <v>682</v>
      </c>
      <c r="F10" s="199" t="s">
        <v>682</v>
      </c>
      <c r="G10" s="199" t="s">
        <v>682</v>
      </c>
      <c r="H10" s="196" t="s">
        <v>682</v>
      </c>
      <c r="I10" s="183" t="s">
        <v>683</v>
      </c>
      <c r="J10" s="183" t="s">
        <v>683</v>
      </c>
      <c r="K10" s="183" t="s">
        <v>683</v>
      </c>
      <c r="L10" s="183" t="s">
        <v>683</v>
      </c>
      <c r="M10" s="124" t="s">
        <v>683</v>
      </c>
    </row>
    <row r="11" spans="1:13" ht="15">
      <c r="A11" s="24" t="s">
        <v>684</v>
      </c>
      <c r="B11" s="19" t="s">
        <v>387</v>
      </c>
      <c r="C11" s="20" t="s">
        <v>685</v>
      </c>
      <c r="D11" s="33" t="s">
        <v>685</v>
      </c>
      <c r="E11" s="33" t="s">
        <v>685</v>
      </c>
      <c r="F11" s="199" t="s">
        <v>685</v>
      </c>
      <c r="G11" s="199" t="s">
        <v>685</v>
      </c>
      <c r="H11" s="196" t="s">
        <v>685</v>
      </c>
      <c r="I11" s="183" t="s">
        <v>685</v>
      </c>
      <c r="J11" s="183" t="s">
        <v>685</v>
      </c>
      <c r="K11" s="183" t="s">
        <v>685</v>
      </c>
      <c r="L11" s="183" t="s">
        <v>685</v>
      </c>
      <c r="M11" s="124" t="s">
        <v>685</v>
      </c>
    </row>
    <row r="12" spans="1:13" ht="75">
      <c r="A12" s="24" t="s">
        <v>686</v>
      </c>
      <c r="B12" s="19" t="s">
        <v>396</v>
      </c>
      <c r="C12" s="20" t="s">
        <v>687</v>
      </c>
      <c r="D12" s="33" t="s">
        <v>688</v>
      </c>
      <c r="E12" s="33" t="s">
        <v>689</v>
      </c>
      <c r="F12" s="199" t="s">
        <v>690</v>
      </c>
      <c r="G12" s="199" t="s">
        <v>691</v>
      </c>
      <c r="H12" s="196" t="s">
        <v>690</v>
      </c>
      <c r="I12" s="201" t="s">
        <v>692</v>
      </c>
      <c r="J12" s="201" t="s">
        <v>692</v>
      </c>
      <c r="K12" s="201" t="s">
        <v>693</v>
      </c>
      <c r="L12" s="183" t="s">
        <v>694</v>
      </c>
      <c r="M12" s="124" t="s">
        <v>695</v>
      </c>
    </row>
    <row r="13" spans="1:13" ht="45">
      <c r="A13" s="24" t="s">
        <v>696</v>
      </c>
      <c r="B13" s="19" t="s">
        <v>418</v>
      </c>
      <c r="C13" s="20" t="s">
        <v>697</v>
      </c>
      <c r="D13" s="33" t="s">
        <v>698</v>
      </c>
      <c r="E13" s="33" t="s">
        <v>699</v>
      </c>
      <c r="F13" s="199" t="s">
        <v>698</v>
      </c>
      <c r="G13" s="199" t="s">
        <v>698</v>
      </c>
      <c r="H13" s="196" t="s">
        <v>698</v>
      </c>
      <c r="I13" s="201" t="s">
        <v>700</v>
      </c>
      <c r="J13" s="201" t="s">
        <v>700</v>
      </c>
      <c r="K13" s="201" t="s">
        <v>700</v>
      </c>
      <c r="L13" s="183" t="s">
        <v>700</v>
      </c>
      <c r="M13" s="124" t="s">
        <v>700</v>
      </c>
    </row>
    <row r="14" spans="1:13" ht="90">
      <c r="A14" s="24" t="s">
        <v>701</v>
      </c>
      <c r="B14" s="19" t="s">
        <v>433</v>
      </c>
      <c r="C14" s="20" t="s">
        <v>702</v>
      </c>
      <c r="D14" s="33" t="s">
        <v>703</v>
      </c>
      <c r="E14" s="33" t="s">
        <v>704</v>
      </c>
      <c r="F14" s="199" t="s">
        <v>703</v>
      </c>
      <c r="G14" s="199" t="s">
        <v>703</v>
      </c>
      <c r="H14" s="196" t="s">
        <v>703</v>
      </c>
      <c r="I14" s="202" t="s">
        <v>705</v>
      </c>
      <c r="J14" s="202" t="s">
        <v>706</v>
      </c>
      <c r="K14" s="202" t="s">
        <v>707</v>
      </c>
      <c r="L14" s="183" t="s">
        <v>707</v>
      </c>
      <c r="M14" s="124" t="s">
        <v>707</v>
      </c>
    </row>
    <row r="15" spans="1:13" ht="60">
      <c r="A15" s="24" t="s">
        <v>708</v>
      </c>
      <c r="B15" s="19" t="s">
        <v>437</v>
      </c>
      <c r="C15" s="20" t="s">
        <v>709</v>
      </c>
      <c r="D15" s="33" t="s">
        <v>710</v>
      </c>
      <c r="E15" s="33" t="s">
        <v>711</v>
      </c>
      <c r="F15" s="199" t="s">
        <v>710</v>
      </c>
      <c r="G15" s="199" t="s">
        <v>710</v>
      </c>
      <c r="H15" s="196" t="s">
        <v>710</v>
      </c>
      <c r="I15" s="201" t="s">
        <v>590</v>
      </c>
      <c r="J15" s="201" t="s">
        <v>590</v>
      </c>
      <c r="K15" s="201" t="s">
        <v>590</v>
      </c>
      <c r="L15" s="183" t="s">
        <v>590</v>
      </c>
      <c r="M15" s="124" t="s">
        <v>590</v>
      </c>
    </row>
    <row r="16" spans="1:13" ht="45">
      <c r="A16" s="24" t="s">
        <v>712</v>
      </c>
      <c r="B16" s="19" t="s">
        <v>450</v>
      </c>
      <c r="C16" s="20" t="s">
        <v>451</v>
      </c>
      <c r="D16" s="33" t="s">
        <v>451</v>
      </c>
      <c r="E16" s="33" t="s">
        <v>451</v>
      </c>
      <c r="F16" s="199" t="s">
        <v>451</v>
      </c>
      <c r="G16" s="199" t="s">
        <v>451</v>
      </c>
      <c r="H16" s="196" t="s">
        <v>451</v>
      </c>
      <c r="I16" s="183" t="s">
        <v>451</v>
      </c>
      <c r="J16" s="183" t="s">
        <v>451</v>
      </c>
      <c r="K16" s="183" t="s">
        <v>451</v>
      </c>
      <c r="L16" s="183" t="s">
        <v>451</v>
      </c>
      <c r="M16" s="124" t="s">
        <v>451</v>
      </c>
    </row>
    <row r="17" spans="1:13" ht="240">
      <c r="A17" s="24" t="s">
        <v>713</v>
      </c>
      <c r="B17" s="19" t="s">
        <v>455</v>
      </c>
      <c r="C17" s="20" t="s">
        <v>456</v>
      </c>
      <c r="D17" s="33" t="s">
        <v>714</v>
      </c>
      <c r="E17" s="33" t="s">
        <v>715</v>
      </c>
      <c r="F17" s="199" t="s">
        <v>716</v>
      </c>
      <c r="G17" s="199" t="s">
        <v>714</v>
      </c>
      <c r="H17" s="196" t="s">
        <v>717</v>
      </c>
      <c r="I17" s="183" t="s">
        <v>718</v>
      </c>
      <c r="J17" s="183" t="s">
        <v>718</v>
      </c>
      <c r="K17" s="183" t="s">
        <v>718</v>
      </c>
      <c r="L17" s="183" t="s">
        <v>719</v>
      </c>
      <c r="M17" s="124" t="s">
        <v>720</v>
      </c>
    </row>
    <row r="18" spans="1:13" ht="105">
      <c r="A18" s="24" t="s">
        <v>721</v>
      </c>
      <c r="B18" s="19" t="s">
        <v>722</v>
      </c>
      <c r="C18" s="20" t="s">
        <v>723</v>
      </c>
      <c r="D18" s="33" t="s">
        <v>724</v>
      </c>
      <c r="E18" s="33" t="s">
        <v>725</v>
      </c>
      <c r="F18" s="199" t="s">
        <v>726</v>
      </c>
      <c r="G18" s="199" t="s">
        <v>724</v>
      </c>
      <c r="H18" s="196" t="s">
        <v>727</v>
      </c>
      <c r="I18" s="183" t="s">
        <v>728</v>
      </c>
      <c r="J18" s="183" t="s">
        <v>728</v>
      </c>
      <c r="K18" s="183" t="s">
        <v>728</v>
      </c>
      <c r="L18" s="183" t="s">
        <v>729</v>
      </c>
      <c r="M18" s="124" t="s">
        <v>730</v>
      </c>
    </row>
    <row r="19" spans="1:13" ht="45">
      <c r="A19" s="25" t="s">
        <v>731</v>
      </c>
      <c r="B19" s="21" t="s">
        <v>461</v>
      </c>
      <c r="C19" s="22" t="s">
        <v>462</v>
      </c>
      <c r="D19" s="33" t="s">
        <v>463</v>
      </c>
      <c r="E19" s="33" t="s">
        <v>463</v>
      </c>
      <c r="F19" s="199" t="s">
        <v>463</v>
      </c>
      <c r="G19" s="199" t="s">
        <v>463</v>
      </c>
      <c r="H19" s="196" t="s">
        <v>464</v>
      </c>
      <c r="I19" s="190" t="s">
        <v>465</v>
      </c>
      <c r="J19" s="190" t="s">
        <v>465</v>
      </c>
      <c r="K19" s="190" t="s">
        <v>465</v>
      </c>
      <c r="L19" s="183" t="s">
        <v>465</v>
      </c>
      <c r="M19" s="124" t="s">
        <v>465</v>
      </c>
    </row>
    <row r="20" spans="1:13" ht="15">
      <c r="A20" s="174" t="s">
        <v>351</v>
      </c>
      <c r="B20" s="175"/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</row>
  </sheetData>
  <mergeCells count="6">
    <mergeCell ref="A20:M20"/>
    <mergeCell ref="A1:M1"/>
    <mergeCell ref="A2:M2"/>
    <mergeCell ref="A3:M3"/>
    <mergeCell ref="A4:M4"/>
    <mergeCell ref="A5:M5"/>
  </mergeCells>
  <phoneticPr fontId="15" type="noConversion"/>
  <dataValidations count="5">
    <dataValidation allowBlank="1" showInputMessage="1" showErrorMessage="1" prompt="Item Description" sqref="D6:H6" xr:uid="{35A6B01C-BBB2-4E14-9D66-B08F6CC45C1F}"/>
    <dataValidation allowBlank="1" showInputMessage="1" showErrorMessage="1" prompt="CLIN #" sqref="D7:H7" xr:uid="{5DBEA20D-8EDA-4238-805B-26FF51CE339D}"/>
    <dataValidation allowBlank="1" showInputMessage="1" showErrorMessage="1" prompt="SKU #" sqref="D9:H9" xr:uid="{7E8BCAB6-2219-4FF4-BBAF-56F4106DD367}"/>
    <dataValidation allowBlank="1" showInputMessage="1" showErrorMessage="1" prompt="Specification" sqref="D10:H19 D8:I8 I10:K11 I16:K18" xr:uid="{F1BB1BAD-AD89-452E-AEC1-FBB0AF81993C}"/>
    <dataValidation allowBlank="1" showInputMessage="1" showErrorMessage="1" prompt="Contact line item number (CLIN)" sqref="I7:K7" xr:uid="{D80D13E5-63DA-4D07-93A4-6B2498A067C5}"/>
  </dataValidations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9A3E0-9AD6-41A1-A36E-3EEBC2A1FE6E}">
  <sheetPr>
    <tabColor theme="9" tint="-0.249977111117893"/>
  </sheetPr>
  <dimension ref="A1:XFA89"/>
  <sheetViews>
    <sheetView zoomScale="80" zoomScaleNormal="80" workbookViewId="0">
      <selection sqref="A1:N1"/>
    </sheetView>
  </sheetViews>
  <sheetFormatPr defaultColWidth="0" defaultRowHeight="15.75" zeroHeight="1"/>
  <cols>
    <col min="1" max="1" width="18.7109375" style="9" customWidth="1"/>
    <col min="2" max="2" width="30.7109375" style="7" customWidth="1"/>
    <col min="3" max="6" width="18.7109375" style="7" customWidth="1"/>
    <col min="7" max="7" width="64.7109375" style="7" customWidth="1"/>
    <col min="8" max="8" width="18.7109375" style="8" customWidth="1"/>
    <col min="9" max="12" width="18.7109375" style="7" customWidth="1"/>
    <col min="13" max="13" width="16.5703125" style="8" customWidth="1"/>
    <col min="14" max="14" width="39.42578125" style="7" customWidth="1"/>
    <col min="15" max="16384" width="46" style="7" hidden="1"/>
  </cols>
  <sheetData>
    <row r="1" spans="1:1023 1032:2045 2054:3067 3076:4089 4098:8191 8200:9213 9222:10235 10244:11257 11266:15359 15368:16381" s="16" customFormat="1" ht="21" customHeight="1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</row>
    <row r="2" spans="1:1023 1032:2045 2054:3067 3076:4089 4098:8191 8200:9213 9222:10235 10244:11257 11266:15359 15368:16381" s="16" customFormat="1" ht="21" customHeight="1">
      <c r="A2" s="166" t="s">
        <v>1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</row>
    <row r="3" spans="1:1023 1032:2045 2054:3067 3076:4089 4098:8191 8200:9213 9222:10235 10244:11257 11266:15359 15368:16381" s="16" customFormat="1" ht="21" customHeight="1">
      <c r="A3" s="166" t="s">
        <v>981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</row>
    <row r="4" spans="1:1023 1032:2045 2054:3067 3076:4089 4098:8191 8200:9213 9222:10235 10244:11257 11266:15359 15368:16381" s="16" customFormat="1" ht="18">
      <c r="A4" s="166" t="s">
        <v>2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</row>
    <row r="5" spans="1:1023 1032:2045 2054:3067 3076:4089 4098:8191 8200:9213 9222:10235 10244:11257 11266:15359 15368:16381" s="16" customFormat="1" ht="18">
      <c r="A5" s="168" t="s">
        <v>3</v>
      </c>
      <c r="B5" s="168"/>
      <c r="C5" s="168"/>
      <c r="D5" s="168"/>
      <c r="E5" s="168"/>
      <c r="F5" s="168"/>
      <c r="G5" s="168"/>
      <c r="H5" s="167" t="s">
        <v>4</v>
      </c>
      <c r="I5" s="167"/>
      <c r="J5" s="167"/>
      <c r="K5" s="167"/>
      <c r="L5" s="167"/>
      <c r="M5" s="167"/>
      <c r="N5" s="167"/>
    </row>
    <row r="6" spans="1:1023 1032:2045 2054:3067 3076:4089 4098:8191 8200:9213 9222:10235 10244:11257 11266:15359 15368:16381" s="16" customFormat="1" ht="20.25">
      <c r="A6" s="164" t="s">
        <v>732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</row>
    <row r="7" spans="1:1023 1032:2045 2054:3067 3076:4089 4098:8191 8200:9213 9222:10235 10244:11257 11266:15359 15368:16381" s="16" customFormat="1" ht="23.25">
      <c r="A7" s="169" t="s">
        <v>6</v>
      </c>
      <c r="B7" s="169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</row>
    <row r="8" spans="1:1023 1032:2045 2054:3067 3076:4089 4098:8191 8200:9213 9222:10235 10244:11257 11266:15359 15368:16381" ht="65.25" customHeight="1">
      <c r="A8" s="2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13</v>
      </c>
      <c r="H8" s="3" t="s">
        <v>14</v>
      </c>
      <c r="I8" s="3" t="s">
        <v>15</v>
      </c>
      <c r="J8" s="4" t="s">
        <v>16</v>
      </c>
      <c r="K8" s="4" t="s">
        <v>17</v>
      </c>
      <c r="L8" s="4" t="s">
        <v>18</v>
      </c>
      <c r="M8" s="4" t="s">
        <v>19</v>
      </c>
      <c r="N8" s="4" t="s">
        <v>20</v>
      </c>
    </row>
    <row r="9" spans="1:1023 1032:2045 2054:3067 3076:4089 4098:8191 8200:9213 9222:10235 10244:11257 11266:15359 15368:16381" s="152" customFormat="1" ht="15">
      <c r="A9" s="149" t="s">
        <v>733</v>
      </c>
      <c r="B9" s="150" t="s">
        <v>734</v>
      </c>
      <c r="C9" s="149">
        <v>43211507</v>
      </c>
      <c r="D9" s="149" t="s">
        <v>735</v>
      </c>
      <c r="E9" s="149" t="s">
        <v>24</v>
      </c>
      <c r="F9" s="149" t="s">
        <v>735</v>
      </c>
      <c r="G9" s="150" t="s">
        <v>736</v>
      </c>
      <c r="H9" s="149" t="s">
        <v>26</v>
      </c>
      <c r="I9" s="149">
        <v>1</v>
      </c>
      <c r="J9" s="151">
        <v>2473</v>
      </c>
      <c r="K9" s="72">
        <v>0.54</v>
      </c>
      <c r="L9" s="73">
        <f>Table1121722[[#This Row],[OEM MSRP / List Price]]*(1-Table1121722[[#This Row],[Contract Discount]])</f>
        <v>1137.58</v>
      </c>
      <c r="M9" s="147" t="s">
        <v>737</v>
      </c>
      <c r="N9" s="148" t="s">
        <v>738</v>
      </c>
    </row>
    <row r="10" spans="1:1023 1032:2045 2054:3067 3076:4089 4098:8191 8200:9213 9222:10235 10244:11257 11266:15359 15368:16381" s="153" customFormat="1" ht="19.5" customHeight="1">
      <c r="A10" s="69" t="s">
        <v>739</v>
      </c>
      <c r="B10" s="70" t="s">
        <v>734</v>
      </c>
      <c r="C10" s="69">
        <v>43211507</v>
      </c>
      <c r="D10" s="140" t="s">
        <v>740</v>
      </c>
      <c r="E10" s="69" t="s">
        <v>24</v>
      </c>
      <c r="F10" s="140" t="s">
        <v>740</v>
      </c>
      <c r="G10" s="139" t="s">
        <v>741</v>
      </c>
      <c r="H10" s="69" t="s">
        <v>26</v>
      </c>
      <c r="I10" s="69">
        <v>1</v>
      </c>
      <c r="J10" s="71">
        <v>2638</v>
      </c>
      <c r="K10" s="72">
        <v>0.54</v>
      </c>
      <c r="L10" s="73">
        <f>Table1121722[[#This Row],[OEM MSRP / List Price]]*(1-Table1121722[[#This Row],[Contract Discount]])</f>
        <v>1213.48</v>
      </c>
      <c r="M10" s="73" t="s">
        <v>737</v>
      </c>
      <c r="N10" s="131" t="s">
        <v>738</v>
      </c>
    </row>
    <row r="11" spans="1:1023 1032:2045 2054:3067 3076:4089 4098:8191 8200:9213 9222:10235 10244:11257 11266:15359 15368:16381" s="153" customFormat="1" ht="17.25" customHeight="1">
      <c r="A11" s="69" t="s">
        <v>742</v>
      </c>
      <c r="B11" s="70" t="s">
        <v>734</v>
      </c>
      <c r="C11" s="69">
        <v>43211507</v>
      </c>
      <c r="D11" s="140" t="s">
        <v>743</v>
      </c>
      <c r="E11" s="69" t="s">
        <v>24</v>
      </c>
      <c r="F11" s="140" t="s">
        <v>743</v>
      </c>
      <c r="G11" s="139" t="s">
        <v>744</v>
      </c>
      <c r="H11" s="69" t="s">
        <v>26</v>
      </c>
      <c r="I11" s="69">
        <v>1</v>
      </c>
      <c r="J11" s="71">
        <v>2483</v>
      </c>
      <c r="K11" s="72">
        <v>0.51</v>
      </c>
      <c r="L11" s="73">
        <f>Table1121722[[#This Row],[OEM MSRP / List Price]]*(1-Table1121722[[#This Row],[Contract Discount]])</f>
        <v>1216.67</v>
      </c>
      <c r="M11" s="73" t="s">
        <v>737</v>
      </c>
      <c r="N11" s="131" t="s">
        <v>745</v>
      </c>
    </row>
    <row r="12" spans="1:1023 1032:2045 2054:3067 3076:4089 4098:8191 8200:9213 9222:10235 10244:11257 11266:15359 15368:16381" s="10" customFormat="1" ht="20.25">
      <c r="A12" s="164" t="s">
        <v>140</v>
      </c>
      <c r="B12" s="164"/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64"/>
      <c r="N12" s="164"/>
    </row>
    <row r="13" spans="1:1023 1032:2045 2054:3067 3076:4089 4098:8191 8200:9213 9222:10235 10244:11257 11266:15359 15368:16381" s="3" customFormat="1" ht="65.25" customHeight="1">
      <c r="A13" s="2" t="s">
        <v>7</v>
      </c>
      <c r="B13" s="3" t="s">
        <v>8</v>
      </c>
      <c r="C13" s="3" t="s">
        <v>9</v>
      </c>
      <c r="D13" s="3" t="s">
        <v>10</v>
      </c>
      <c r="E13" s="3" t="s">
        <v>11</v>
      </c>
      <c r="F13" s="3" t="s">
        <v>12</v>
      </c>
      <c r="G13" s="3" t="s">
        <v>13</v>
      </c>
      <c r="H13" s="3" t="s">
        <v>14</v>
      </c>
      <c r="I13" s="3" t="s">
        <v>15</v>
      </c>
      <c r="J13" s="4" t="s">
        <v>16</v>
      </c>
      <c r="K13" s="4" t="s">
        <v>17</v>
      </c>
      <c r="L13" s="4" t="s">
        <v>18</v>
      </c>
      <c r="M13" s="4" t="s">
        <v>19</v>
      </c>
      <c r="N13" s="4" t="s">
        <v>20</v>
      </c>
      <c r="O13" s="2"/>
      <c r="X13" s="4"/>
      <c r="Y13" s="4"/>
      <c r="Z13" s="4"/>
      <c r="AA13" s="4"/>
      <c r="AB13" s="4"/>
      <c r="AC13" s="2"/>
      <c r="AL13" s="4"/>
      <c r="AM13" s="4"/>
      <c r="AN13" s="4"/>
      <c r="AO13" s="4"/>
      <c r="AP13" s="4"/>
      <c r="AQ13" s="2"/>
      <c r="AZ13" s="4"/>
      <c r="BA13" s="4"/>
      <c r="BB13" s="4"/>
      <c r="BC13" s="4"/>
      <c r="BD13" s="4"/>
      <c r="BE13" s="2"/>
      <c r="BN13" s="4"/>
      <c r="BO13" s="4"/>
      <c r="BP13" s="4"/>
      <c r="BQ13" s="4"/>
      <c r="BR13" s="4"/>
      <c r="BS13" s="2"/>
      <c r="CB13" s="4"/>
      <c r="CC13" s="4"/>
      <c r="CD13" s="4"/>
      <c r="CE13" s="4"/>
      <c r="CF13" s="4"/>
      <c r="CG13" s="2"/>
      <c r="CP13" s="4"/>
      <c r="CQ13" s="4"/>
      <c r="CR13" s="4"/>
      <c r="CS13" s="4"/>
      <c r="CT13" s="4"/>
      <c r="CU13" s="2"/>
      <c r="DD13" s="4"/>
      <c r="DE13" s="4"/>
      <c r="DF13" s="4"/>
      <c r="DG13" s="4"/>
      <c r="DH13" s="4"/>
      <c r="DI13" s="2"/>
      <c r="DR13" s="4"/>
      <c r="DS13" s="4"/>
      <c r="DT13" s="4"/>
      <c r="DU13" s="4"/>
      <c r="DV13" s="4"/>
      <c r="DW13" s="2"/>
      <c r="EF13" s="4"/>
      <c r="EG13" s="4"/>
      <c r="EH13" s="4"/>
      <c r="EI13" s="4"/>
      <c r="EJ13" s="4"/>
      <c r="EK13" s="2"/>
      <c r="ET13" s="4"/>
      <c r="EU13" s="4"/>
      <c r="EV13" s="4"/>
      <c r="EW13" s="4"/>
      <c r="EX13" s="4"/>
      <c r="EY13" s="2"/>
      <c r="FH13" s="4"/>
      <c r="FI13" s="4"/>
      <c r="FJ13" s="4"/>
      <c r="FK13" s="4"/>
      <c r="FL13" s="4"/>
      <c r="FM13" s="2"/>
      <c r="FV13" s="4"/>
      <c r="FW13" s="4"/>
      <c r="FX13" s="4"/>
      <c r="FY13" s="4"/>
      <c r="FZ13" s="4"/>
      <c r="GA13" s="2"/>
      <c r="GJ13" s="4"/>
      <c r="GK13" s="4"/>
      <c r="GL13" s="4"/>
      <c r="GM13" s="4"/>
      <c r="GN13" s="4"/>
      <c r="GO13" s="2"/>
      <c r="GX13" s="4"/>
      <c r="GY13" s="4"/>
      <c r="GZ13" s="4"/>
      <c r="HA13" s="4"/>
      <c r="HB13" s="4"/>
      <c r="HC13" s="2"/>
      <c r="HL13" s="4"/>
      <c r="HM13" s="4"/>
      <c r="HN13" s="4"/>
      <c r="HO13" s="4"/>
      <c r="HP13" s="4"/>
      <c r="HQ13" s="2"/>
      <c r="HZ13" s="4"/>
      <c r="IA13" s="4"/>
      <c r="IB13" s="4"/>
      <c r="IC13" s="4"/>
      <c r="ID13" s="4"/>
      <c r="IE13" s="2"/>
      <c r="IN13" s="4"/>
      <c r="IO13" s="4"/>
      <c r="IP13" s="4"/>
      <c r="IQ13" s="4"/>
      <c r="IR13" s="4"/>
      <c r="IS13" s="2"/>
      <c r="JB13" s="4"/>
      <c r="JC13" s="4"/>
      <c r="JD13" s="4"/>
      <c r="JE13" s="4"/>
      <c r="JF13" s="4"/>
      <c r="JG13" s="2"/>
      <c r="JP13" s="4"/>
      <c r="JQ13" s="4"/>
      <c r="JR13" s="4"/>
      <c r="JS13" s="4"/>
      <c r="JT13" s="4"/>
      <c r="JU13" s="2"/>
      <c r="KD13" s="4"/>
      <c r="KE13" s="4"/>
      <c r="KF13" s="4"/>
      <c r="KG13" s="4"/>
      <c r="KH13" s="4"/>
      <c r="KI13" s="2"/>
      <c r="KR13" s="4"/>
      <c r="KS13" s="4"/>
      <c r="KT13" s="4"/>
      <c r="KU13" s="4"/>
      <c r="KV13" s="4"/>
      <c r="KW13" s="2"/>
      <c r="LF13" s="4"/>
      <c r="LG13" s="4"/>
      <c r="LH13" s="4"/>
      <c r="LI13" s="4"/>
      <c r="LJ13" s="4"/>
      <c r="LK13" s="2"/>
      <c r="LT13" s="4"/>
      <c r="LU13" s="4"/>
      <c r="LV13" s="4"/>
      <c r="LW13" s="4"/>
      <c r="LX13" s="4"/>
      <c r="LY13" s="2"/>
      <c r="MH13" s="4"/>
      <c r="MI13" s="4"/>
      <c r="MJ13" s="4"/>
      <c r="MK13" s="4"/>
      <c r="ML13" s="4"/>
      <c r="MM13" s="2"/>
      <c r="MV13" s="4"/>
      <c r="MW13" s="4"/>
      <c r="MX13" s="4"/>
      <c r="MY13" s="4"/>
      <c r="MZ13" s="4"/>
      <c r="NA13" s="2"/>
      <c r="NJ13" s="4"/>
      <c r="NK13" s="4"/>
      <c r="NL13" s="4"/>
      <c r="NM13" s="4"/>
      <c r="NN13" s="4"/>
      <c r="NO13" s="2"/>
      <c r="NX13" s="4"/>
      <c r="NY13" s="4"/>
      <c r="NZ13" s="4"/>
      <c r="OA13" s="4"/>
      <c r="OB13" s="4"/>
      <c r="OC13" s="2"/>
      <c r="OL13" s="4"/>
      <c r="OM13" s="4"/>
      <c r="ON13" s="4"/>
      <c r="OO13" s="4"/>
      <c r="OP13" s="4"/>
      <c r="OQ13" s="2"/>
      <c r="OZ13" s="4"/>
      <c r="PA13" s="4"/>
      <c r="PB13" s="4"/>
      <c r="PC13" s="4"/>
      <c r="PD13" s="4"/>
      <c r="PE13" s="2"/>
      <c r="PN13" s="4"/>
      <c r="PO13" s="4"/>
      <c r="PP13" s="4"/>
      <c r="PQ13" s="4"/>
      <c r="PR13" s="4"/>
      <c r="PS13" s="2"/>
      <c r="QB13" s="4"/>
      <c r="QC13" s="4"/>
      <c r="QD13" s="4"/>
      <c r="QE13" s="4"/>
      <c r="QF13" s="4"/>
      <c r="QG13" s="2"/>
      <c r="QP13" s="4"/>
      <c r="QQ13" s="4"/>
      <c r="QR13" s="4"/>
      <c r="QS13" s="4"/>
      <c r="QT13" s="4"/>
      <c r="QU13" s="2"/>
      <c r="RD13" s="4"/>
      <c r="RE13" s="4"/>
      <c r="RF13" s="4"/>
      <c r="RG13" s="4"/>
      <c r="RH13" s="4"/>
      <c r="RI13" s="2"/>
      <c r="RR13" s="4"/>
      <c r="RS13" s="4"/>
      <c r="RT13" s="4"/>
      <c r="RU13" s="4"/>
      <c r="RV13" s="4"/>
      <c r="RW13" s="2"/>
      <c r="SF13" s="4"/>
      <c r="SG13" s="4"/>
      <c r="SH13" s="4"/>
      <c r="SI13" s="4"/>
      <c r="SJ13" s="4"/>
      <c r="SK13" s="2"/>
      <c r="ST13" s="4"/>
      <c r="SU13" s="4"/>
      <c r="SV13" s="4"/>
      <c r="SW13" s="4"/>
      <c r="SX13" s="4"/>
      <c r="SY13" s="2"/>
      <c r="TH13" s="4"/>
      <c r="TI13" s="4"/>
      <c r="TJ13" s="4"/>
      <c r="TK13" s="4"/>
      <c r="TL13" s="4"/>
      <c r="TM13" s="2"/>
      <c r="TV13" s="4"/>
      <c r="TW13" s="4"/>
      <c r="TX13" s="4"/>
      <c r="TY13" s="4"/>
      <c r="TZ13" s="4"/>
      <c r="UA13" s="2"/>
      <c r="UJ13" s="4"/>
      <c r="UK13" s="4"/>
      <c r="UL13" s="4"/>
      <c r="UM13" s="4"/>
      <c r="UN13" s="4"/>
      <c r="UO13" s="2"/>
      <c r="UX13" s="4"/>
      <c r="UY13" s="4"/>
      <c r="UZ13" s="4"/>
      <c r="VA13" s="4"/>
      <c r="VB13" s="4"/>
      <c r="VC13" s="2"/>
      <c r="VL13" s="4"/>
      <c r="VM13" s="4"/>
      <c r="VN13" s="4"/>
      <c r="VO13" s="4"/>
      <c r="VP13" s="4"/>
      <c r="VQ13" s="2"/>
      <c r="VZ13" s="4"/>
      <c r="WA13" s="4"/>
      <c r="WB13" s="4"/>
      <c r="WC13" s="4"/>
      <c r="WD13" s="4"/>
      <c r="WE13" s="2"/>
      <c r="WN13" s="4"/>
      <c r="WO13" s="4"/>
      <c r="WP13" s="4"/>
      <c r="WQ13" s="4"/>
      <c r="WR13" s="4"/>
      <c r="WS13" s="2"/>
      <c r="XB13" s="4"/>
      <c r="XC13" s="4"/>
      <c r="XD13" s="4"/>
      <c r="XE13" s="4"/>
      <c r="XF13" s="4"/>
      <c r="XG13" s="2"/>
      <c r="XP13" s="4"/>
      <c r="XQ13" s="4"/>
      <c r="XR13" s="4"/>
      <c r="XS13" s="4"/>
      <c r="XT13" s="4"/>
      <c r="XU13" s="2"/>
      <c r="YD13" s="4"/>
      <c r="YE13" s="4"/>
      <c r="YF13" s="4"/>
      <c r="YG13" s="4"/>
      <c r="YH13" s="4"/>
      <c r="YI13" s="2"/>
      <c r="YR13" s="4"/>
      <c r="YS13" s="4"/>
      <c r="YT13" s="4"/>
      <c r="YU13" s="4"/>
      <c r="YV13" s="4"/>
      <c r="YW13" s="2"/>
      <c r="ZF13" s="4"/>
      <c r="ZG13" s="4"/>
      <c r="ZH13" s="4"/>
      <c r="ZI13" s="4"/>
      <c r="ZJ13" s="4"/>
      <c r="ZK13" s="2"/>
      <c r="ZT13" s="4"/>
      <c r="ZU13" s="4"/>
      <c r="ZV13" s="4"/>
      <c r="ZW13" s="4"/>
      <c r="ZX13" s="4"/>
      <c r="ZY13" s="2"/>
      <c r="AAH13" s="4"/>
      <c r="AAI13" s="4"/>
      <c r="AAJ13" s="4"/>
      <c r="AAK13" s="4"/>
      <c r="AAL13" s="4"/>
      <c r="AAM13" s="2"/>
      <c r="AAV13" s="4"/>
      <c r="AAW13" s="4"/>
      <c r="AAX13" s="4"/>
      <c r="AAY13" s="4"/>
      <c r="AAZ13" s="4"/>
      <c r="ABA13" s="2"/>
      <c r="ABJ13" s="4"/>
      <c r="ABK13" s="4"/>
      <c r="ABL13" s="4"/>
      <c r="ABM13" s="4"/>
      <c r="ABN13" s="4"/>
      <c r="ABO13" s="2"/>
      <c r="ABX13" s="4"/>
      <c r="ABY13" s="4"/>
      <c r="ABZ13" s="4"/>
      <c r="ACA13" s="4"/>
      <c r="ACB13" s="4"/>
      <c r="ACC13" s="2"/>
      <c r="ACL13" s="4"/>
      <c r="ACM13" s="4"/>
      <c r="ACN13" s="4"/>
      <c r="ACO13" s="4"/>
      <c r="ACP13" s="4"/>
      <c r="ACQ13" s="2"/>
      <c r="ACZ13" s="4"/>
      <c r="ADA13" s="4"/>
      <c r="ADB13" s="4"/>
      <c r="ADC13" s="4"/>
      <c r="ADD13" s="4"/>
      <c r="ADE13" s="2"/>
      <c r="ADN13" s="4"/>
      <c r="ADO13" s="4"/>
      <c r="ADP13" s="4"/>
      <c r="ADQ13" s="4"/>
      <c r="ADR13" s="4"/>
      <c r="ADS13" s="2"/>
      <c r="AEB13" s="4"/>
      <c r="AEC13" s="4"/>
      <c r="AED13" s="4"/>
      <c r="AEE13" s="4"/>
      <c r="AEF13" s="4"/>
      <c r="AEG13" s="2"/>
      <c r="AEP13" s="4"/>
      <c r="AEQ13" s="4"/>
      <c r="AER13" s="4"/>
      <c r="AES13" s="4"/>
      <c r="AET13" s="4"/>
      <c r="AEU13" s="2"/>
      <c r="AFD13" s="4"/>
      <c r="AFE13" s="4"/>
      <c r="AFF13" s="4"/>
      <c r="AFG13" s="4"/>
      <c r="AFH13" s="4"/>
      <c r="AFI13" s="2"/>
      <c r="AFR13" s="4"/>
      <c r="AFS13" s="4"/>
      <c r="AFT13" s="4"/>
      <c r="AFU13" s="4"/>
      <c r="AFV13" s="4"/>
      <c r="AFW13" s="2"/>
      <c r="AGF13" s="4"/>
      <c r="AGG13" s="4"/>
      <c r="AGH13" s="4"/>
      <c r="AGI13" s="4"/>
      <c r="AGJ13" s="4"/>
      <c r="AGK13" s="2"/>
      <c r="AGT13" s="4"/>
      <c r="AGU13" s="4"/>
      <c r="AGV13" s="4"/>
      <c r="AGW13" s="4"/>
      <c r="AGX13" s="4"/>
      <c r="AGY13" s="2"/>
      <c r="AHH13" s="4"/>
      <c r="AHI13" s="4"/>
      <c r="AHJ13" s="4"/>
      <c r="AHK13" s="4"/>
      <c r="AHL13" s="4"/>
      <c r="AHM13" s="2"/>
      <c r="AHV13" s="4"/>
      <c r="AHW13" s="4"/>
      <c r="AHX13" s="4"/>
      <c r="AHY13" s="4"/>
      <c r="AHZ13" s="4"/>
      <c r="AIA13" s="2"/>
      <c r="AIJ13" s="4"/>
      <c r="AIK13" s="4"/>
      <c r="AIL13" s="4"/>
      <c r="AIM13" s="4"/>
      <c r="AIN13" s="4"/>
      <c r="AIO13" s="2"/>
      <c r="AIX13" s="4"/>
      <c r="AIY13" s="4"/>
      <c r="AIZ13" s="4"/>
      <c r="AJA13" s="4"/>
      <c r="AJB13" s="4"/>
      <c r="AJC13" s="2"/>
      <c r="AJL13" s="4"/>
      <c r="AJM13" s="4"/>
      <c r="AJN13" s="4"/>
      <c r="AJO13" s="4"/>
      <c r="AJP13" s="4"/>
      <c r="AJQ13" s="2"/>
      <c r="AJZ13" s="4"/>
      <c r="AKA13" s="4"/>
      <c r="AKB13" s="4"/>
      <c r="AKC13" s="4"/>
      <c r="AKD13" s="4"/>
      <c r="AKE13" s="2"/>
      <c r="AKN13" s="4"/>
      <c r="AKO13" s="4"/>
      <c r="AKP13" s="4"/>
      <c r="AKQ13" s="4"/>
      <c r="AKR13" s="4"/>
      <c r="AKS13" s="2"/>
      <c r="ALB13" s="4"/>
      <c r="ALC13" s="4"/>
      <c r="ALD13" s="4"/>
      <c r="ALE13" s="4"/>
      <c r="ALF13" s="4"/>
      <c r="ALG13" s="2"/>
      <c r="ALP13" s="4"/>
      <c r="ALQ13" s="4"/>
      <c r="ALR13" s="4"/>
      <c r="ALS13" s="4"/>
      <c r="ALT13" s="4"/>
      <c r="ALU13" s="2"/>
      <c r="AMD13" s="4"/>
      <c r="AME13" s="4"/>
      <c r="AMF13" s="4"/>
      <c r="AMG13" s="4"/>
      <c r="AMH13" s="4"/>
      <c r="AMI13" s="2"/>
      <c r="AMR13" s="4"/>
      <c r="AMS13" s="4"/>
      <c r="AMT13" s="4"/>
      <c r="AMU13" s="4"/>
      <c r="AMV13" s="4"/>
      <c r="AMW13" s="2"/>
      <c r="ANF13" s="4"/>
      <c r="ANG13" s="4"/>
      <c r="ANH13" s="4"/>
      <c r="ANI13" s="4"/>
      <c r="ANJ13" s="4"/>
      <c r="ANK13" s="2"/>
      <c r="ANT13" s="4"/>
      <c r="ANU13" s="4"/>
      <c r="ANV13" s="4"/>
      <c r="ANW13" s="4"/>
      <c r="ANX13" s="4"/>
      <c r="ANY13" s="2"/>
      <c r="AOH13" s="4"/>
      <c r="AOI13" s="4"/>
      <c r="AOJ13" s="4"/>
      <c r="AOK13" s="4"/>
      <c r="AOL13" s="4"/>
      <c r="AOM13" s="2"/>
      <c r="AOV13" s="4"/>
      <c r="AOW13" s="4"/>
      <c r="AOX13" s="4"/>
      <c r="AOY13" s="4"/>
      <c r="AOZ13" s="4"/>
      <c r="APA13" s="2"/>
      <c r="APJ13" s="4"/>
      <c r="APK13" s="4"/>
      <c r="APL13" s="4"/>
      <c r="APM13" s="4"/>
      <c r="APN13" s="4"/>
      <c r="APO13" s="2"/>
      <c r="APX13" s="4"/>
      <c r="APY13" s="4"/>
      <c r="APZ13" s="4"/>
      <c r="AQA13" s="4"/>
      <c r="AQB13" s="4"/>
      <c r="AQC13" s="2"/>
      <c r="AQL13" s="4"/>
      <c r="AQM13" s="4"/>
      <c r="AQN13" s="4"/>
      <c r="AQO13" s="4"/>
      <c r="AQP13" s="4"/>
      <c r="AQQ13" s="2"/>
      <c r="AQZ13" s="4"/>
      <c r="ARA13" s="4"/>
      <c r="ARB13" s="4"/>
      <c r="ARC13" s="4"/>
      <c r="ARD13" s="4"/>
      <c r="ARE13" s="2"/>
      <c r="ARN13" s="4"/>
      <c r="ARO13" s="4"/>
      <c r="ARP13" s="4"/>
      <c r="ARQ13" s="4"/>
      <c r="ARR13" s="4"/>
      <c r="ARS13" s="2"/>
      <c r="ASB13" s="4"/>
      <c r="ASC13" s="4"/>
      <c r="ASD13" s="4"/>
      <c r="ASE13" s="4"/>
      <c r="ASF13" s="4"/>
      <c r="ASG13" s="2"/>
      <c r="ASP13" s="4"/>
      <c r="ASQ13" s="4"/>
      <c r="ASR13" s="4"/>
      <c r="ASS13" s="4"/>
      <c r="AST13" s="4"/>
      <c r="ASU13" s="2"/>
      <c r="ATD13" s="4"/>
      <c r="ATE13" s="4"/>
      <c r="ATF13" s="4"/>
      <c r="ATG13" s="4"/>
      <c r="ATH13" s="4"/>
      <c r="ATI13" s="2"/>
      <c r="ATR13" s="4"/>
      <c r="ATS13" s="4"/>
      <c r="ATT13" s="4"/>
      <c r="ATU13" s="4"/>
      <c r="ATV13" s="4"/>
      <c r="ATW13" s="2"/>
      <c r="AUF13" s="4"/>
      <c r="AUG13" s="4"/>
      <c r="AUH13" s="4"/>
      <c r="AUI13" s="4"/>
      <c r="AUJ13" s="4"/>
      <c r="AUK13" s="2"/>
      <c r="AUT13" s="4"/>
      <c r="AUU13" s="4"/>
      <c r="AUV13" s="4"/>
      <c r="AUW13" s="4"/>
      <c r="AUX13" s="4"/>
      <c r="AUY13" s="2"/>
      <c r="AVH13" s="4"/>
      <c r="AVI13" s="4"/>
      <c r="AVJ13" s="4"/>
      <c r="AVK13" s="4"/>
      <c r="AVL13" s="4"/>
      <c r="AVM13" s="2"/>
      <c r="AVV13" s="4"/>
      <c r="AVW13" s="4"/>
      <c r="AVX13" s="4"/>
      <c r="AVY13" s="4"/>
      <c r="AVZ13" s="4"/>
      <c r="AWA13" s="2"/>
      <c r="AWJ13" s="4"/>
      <c r="AWK13" s="4"/>
      <c r="AWL13" s="4"/>
      <c r="AWM13" s="4"/>
      <c r="AWN13" s="4"/>
      <c r="AWO13" s="2"/>
      <c r="AWX13" s="4"/>
      <c r="AWY13" s="4"/>
      <c r="AWZ13" s="4"/>
      <c r="AXA13" s="4"/>
      <c r="AXB13" s="4"/>
      <c r="AXC13" s="2"/>
      <c r="AXL13" s="4"/>
      <c r="AXM13" s="4"/>
      <c r="AXN13" s="4"/>
      <c r="AXO13" s="4"/>
      <c r="AXP13" s="4"/>
      <c r="AXQ13" s="2"/>
      <c r="AXZ13" s="4"/>
      <c r="AYA13" s="4"/>
      <c r="AYB13" s="4"/>
      <c r="AYC13" s="4"/>
      <c r="AYD13" s="4"/>
      <c r="AYE13" s="2"/>
      <c r="AYN13" s="4"/>
      <c r="AYO13" s="4"/>
      <c r="AYP13" s="4"/>
      <c r="AYQ13" s="4"/>
      <c r="AYR13" s="4"/>
      <c r="AYS13" s="2"/>
      <c r="AZB13" s="4"/>
      <c r="AZC13" s="4"/>
      <c r="AZD13" s="4"/>
      <c r="AZE13" s="4"/>
      <c r="AZF13" s="4"/>
      <c r="AZG13" s="2"/>
      <c r="AZP13" s="4"/>
      <c r="AZQ13" s="4"/>
      <c r="AZR13" s="4"/>
      <c r="AZS13" s="4"/>
      <c r="AZT13" s="4"/>
      <c r="AZU13" s="2"/>
      <c r="BAD13" s="4"/>
      <c r="BAE13" s="4"/>
      <c r="BAF13" s="4"/>
      <c r="BAG13" s="4"/>
      <c r="BAH13" s="4"/>
      <c r="BAI13" s="2"/>
      <c r="BAR13" s="4"/>
      <c r="BAS13" s="4"/>
      <c r="BAT13" s="4"/>
      <c r="BAU13" s="4"/>
      <c r="BAV13" s="4"/>
      <c r="BAW13" s="2"/>
      <c r="BBF13" s="4"/>
      <c r="BBG13" s="4"/>
      <c r="BBH13" s="4"/>
      <c r="BBI13" s="4"/>
      <c r="BBJ13" s="4"/>
      <c r="BBK13" s="2"/>
      <c r="BBT13" s="4"/>
      <c r="BBU13" s="4"/>
      <c r="BBV13" s="4"/>
      <c r="BBW13" s="4"/>
      <c r="BBX13" s="4"/>
      <c r="BBY13" s="2"/>
      <c r="BCH13" s="4"/>
      <c r="BCI13" s="4"/>
      <c r="BCJ13" s="4"/>
      <c r="BCK13" s="4"/>
      <c r="BCL13" s="4"/>
      <c r="BCM13" s="2"/>
      <c r="BCV13" s="4"/>
      <c r="BCW13" s="4"/>
      <c r="BCX13" s="4"/>
      <c r="BCY13" s="4"/>
      <c r="BCZ13" s="4"/>
      <c r="BDA13" s="2"/>
      <c r="BDJ13" s="4"/>
      <c r="BDK13" s="4"/>
      <c r="BDL13" s="4"/>
      <c r="BDM13" s="4"/>
      <c r="BDN13" s="4"/>
      <c r="BDO13" s="2"/>
      <c r="BDX13" s="4"/>
      <c r="BDY13" s="4"/>
      <c r="BDZ13" s="4"/>
      <c r="BEA13" s="4"/>
      <c r="BEB13" s="4"/>
      <c r="BEC13" s="2"/>
      <c r="BEL13" s="4"/>
      <c r="BEM13" s="4"/>
      <c r="BEN13" s="4"/>
      <c r="BEO13" s="4"/>
      <c r="BEP13" s="4"/>
      <c r="BEQ13" s="2"/>
      <c r="BEZ13" s="4"/>
      <c r="BFA13" s="4"/>
      <c r="BFB13" s="4"/>
      <c r="BFC13" s="4"/>
      <c r="BFD13" s="4"/>
      <c r="BFE13" s="2"/>
      <c r="BFN13" s="4"/>
      <c r="BFO13" s="4"/>
      <c r="BFP13" s="4"/>
      <c r="BFQ13" s="4"/>
      <c r="BFR13" s="4"/>
      <c r="BFS13" s="2"/>
      <c r="BGB13" s="4"/>
      <c r="BGC13" s="4"/>
      <c r="BGD13" s="4"/>
      <c r="BGE13" s="4"/>
      <c r="BGF13" s="4"/>
      <c r="BGG13" s="2"/>
      <c r="BGP13" s="4"/>
      <c r="BGQ13" s="4"/>
      <c r="BGR13" s="4"/>
      <c r="BGS13" s="4"/>
      <c r="BGT13" s="4"/>
      <c r="BGU13" s="2"/>
      <c r="BHD13" s="4"/>
      <c r="BHE13" s="4"/>
      <c r="BHF13" s="4"/>
      <c r="BHG13" s="4"/>
      <c r="BHH13" s="4"/>
      <c r="BHI13" s="2"/>
      <c r="BHR13" s="4"/>
      <c r="BHS13" s="4"/>
      <c r="BHT13" s="4"/>
      <c r="BHU13" s="4"/>
      <c r="BHV13" s="4"/>
      <c r="BHW13" s="2"/>
      <c r="BIF13" s="4"/>
      <c r="BIG13" s="4"/>
      <c r="BIH13" s="4"/>
      <c r="BII13" s="4"/>
      <c r="BIJ13" s="4"/>
      <c r="BIK13" s="2"/>
      <c r="BIT13" s="4"/>
      <c r="BIU13" s="4"/>
      <c r="BIV13" s="4"/>
      <c r="BIW13" s="4"/>
      <c r="BIX13" s="4"/>
      <c r="BIY13" s="2"/>
      <c r="BJH13" s="4"/>
      <c r="BJI13" s="4"/>
      <c r="BJJ13" s="4"/>
      <c r="BJK13" s="4"/>
      <c r="BJL13" s="4"/>
      <c r="BJM13" s="2"/>
      <c r="BJV13" s="4"/>
      <c r="BJW13" s="4"/>
      <c r="BJX13" s="4"/>
      <c r="BJY13" s="4"/>
      <c r="BJZ13" s="4"/>
      <c r="BKA13" s="2"/>
      <c r="BKJ13" s="4"/>
      <c r="BKK13" s="4"/>
      <c r="BKL13" s="4"/>
      <c r="BKM13" s="4"/>
      <c r="BKN13" s="4"/>
      <c r="BKO13" s="2"/>
      <c r="BKX13" s="4"/>
      <c r="BKY13" s="4"/>
      <c r="BKZ13" s="4"/>
      <c r="BLA13" s="4"/>
      <c r="BLB13" s="4"/>
      <c r="BLC13" s="2"/>
      <c r="BLL13" s="4"/>
      <c r="BLM13" s="4"/>
      <c r="BLN13" s="4"/>
      <c r="BLO13" s="4"/>
      <c r="BLP13" s="4"/>
      <c r="BLQ13" s="2"/>
      <c r="BLZ13" s="4"/>
      <c r="BMA13" s="4"/>
      <c r="BMB13" s="4"/>
      <c r="BMC13" s="4"/>
      <c r="BMD13" s="4"/>
      <c r="BME13" s="2"/>
      <c r="BMN13" s="4"/>
      <c r="BMO13" s="4"/>
      <c r="BMP13" s="4"/>
      <c r="BMQ13" s="4"/>
      <c r="BMR13" s="4"/>
      <c r="BMS13" s="2"/>
      <c r="BNB13" s="4"/>
      <c r="BNC13" s="4"/>
      <c r="BND13" s="4"/>
      <c r="BNE13" s="4"/>
      <c r="BNF13" s="4"/>
      <c r="BNG13" s="2"/>
      <c r="BNP13" s="4"/>
      <c r="BNQ13" s="4"/>
      <c r="BNR13" s="4"/>
      <c r="BNS13" s="4"/>
      <c r="BNT13" s="4"/>
      <c r="BNU13" s="2"/>
      <c r="BOD13" s="4"/>
      <c r="BOE13" s="4"/>
      <c r="BOF13" s="4"/>
      <c r="BOG13" s="4"/>
      <c r="BOH13" s="4"/>
      <c r="BOI13" s="2"/>
      <c r="BOR13" s="4"/>
      <c r="BOS13" s="4"/>
      <c r="BOT13" s="4"/>
      <c r="BOU13" s="4"/>
      <c r="BOV13" s="4"/>
      <c r="BOW13" s="2"/>
      <c r="BPF13" s="4"/>
      <c r="BPG13" s="4"/>
      <c r="BPH13" s="4"/>
      <c r="BPI13" s="4"/>
      <c r="BPJ13" s="4"/>
      <c r="BPK13" s="2"/>
      <c r="BPT13" s="4"/>
      <c r="BPU13" s="4"/>
      <c r="BPV13" s="4"/>
      <c r="BPW13" s="4"/>
      <c r="BPX13" s="4"/>
      <c r="BPY13" s="2"/>
      <c r="BQH13" s="4"/>
      <c r="BQI13" s="4"/>
      <c r="BQJ13" s="4"/>
      <c r="BQK13" s="4"/>
      <c r="BQL13" s="4"/>
      <c r="BQM13" s="2"/>
      <c r="BQV13" s="4"/>
      <c r="BQW13" s="4"/>
      <c r="BQX13" s="4"/>
      <c r="BQY13" s="4"/>
      <c r="BQZ13" s="4"/>
      <c r="BRA13" s="2"/>
      <c r="BRJ13" s="4"/>
      <c r="BRK13" s="4"/>
      <c r="BRL13" s="4"/>
      <c r="BRM13" s="4"/>
      <c r="BRN13" s="4"/>
      <c r="BRO13" s="2"/>
      <c r="BRX13" s="4"/>
      <c r="BRY13" s="4"/>
      <c r="BRZ13" s="4"/>
      <c r="BSA13" s="4"/>
      <c r="BSB13" s="4"/>
      <c r="BSC13" s="2"/>
      <c r="BSL13" s="4"/>
      <c r="BSM13" s="4"/>
      <c r="BSN13" s="4"/>
      <c r="BSO13" s="4"/>
      <c r="BSP13" s="4"/>
      <c r="BSQ13" s="2"/>
      <c r="BSZ13" s="4"/>
      <c r="BTA13" s="4"/>
      <c r="BTB13" s="4"/>
      <c r="BTC13" s="4"/>
      <c r="BTD13" s="4"/>
      <c r="BTE13" s="2"/>
      <c r="BTN13" s="4"/>
      <c r="BTO13" s="4"/>
      <c r="BTP13" s="4"/>
      <c r="BTQ13" s="4"/>
      <c r="BTR13" s="4"/>
      <c r="BTS13" s="2"/>
      <c r="BUB13" s="4"/>
      <c r="BUC13" s="4"/>
      <c r="BUD13" s="4"/>
      <c r="BUE13" s="4"/>
      <c r="BUF13" s="4"/>
      <c r="BUG13" s="2"/>
      <c r="BUP13" s="4"/>
      <c r="BUQ13" s="4"/>
      <c r="BUR13" s="4"/>
      <c r="BUS13" s="4"/>
      <c r="BUT13" s="4"/>
      <c r="BUU13" s="2"/>
      <c r="BVD13" s="4"/>
      <c r="BVE13" s="4"/>
      <c r="BVF13" s="4"/>
      <c r="BVG13" s="4"/>
      <c r="BVH13" s="4"/>
      <c r="BVI13" s="2"/>
      <c r="BVR13" s="4"/>
      <c r="BVS13" s="4"/>
      <c r="BVT13" s="4"/>
      <c r="BVU13" s="4"/>
      <c r="BVV13" s="4"/>
      <c r="BVW13" s="2"/>
      <c r="BWF13" s="4"/>
      <c r="BWG13" s="4"/>
      <c r="BWH13" s="4"/>
      <c r="BWI13" s="4"/>
      <c r="BWJ13" s="4"/>
      <c r="BWK13" s="2"/>
      <c r="BWT13" s="4"/>
      <c r="BWU13" s="4"/>
      <c r="BWV13" s="4"/>
      <c r="BWW13" s="4"/>
      <c r="BWX13" s="4"/>
      <c r="BWY13" s="2"/>
      <c r="BXH13" s="4"/>
      <c r="BXI13" s="4"/>
      <c r="BXJ13" s="4"/>
      <c r="BXK13" s="4"/>
      <c r="BXL13" s="4"/>
      <c r="BXM13" s="2"/>
      <c r="BXV13" s="4"/>
      <c r="BXW13" s="4"/>
      <c r="BXX13" s="4"/>
      <c r="BXY13" s="4"/>
      <c r="BXZ13" s="4"/>
      <c r="BYA13" s="2"/>
      <c r="BYJ13" s="4"/>
      <c r="BYK13" s="4"/>
      <c r="BYL13" s="4"/>
      <c r="BYM13" s="4"/>
      <c r="BYN13" s="4"/>
      <c r="BYO13" s="2"/>
      <c r="BYX13" s="4"/>
      <c r="BYY13" s="4"/>
      <c r="BYZ13" s="4"/>
      <c r="BZA13" s="4"/>
      <c r="BZB13" s="4"/>
      <c r="BZC13" s="2"/>
      <c r="BZL13" s="4"/>
      <c r="BZM13" s="4"/>
      <c r="BZN13" s="4"/>
      <c r="BZO13" s="4"/>
      <c r="BZP13" s="4"/>
      <c r="BZQ13" s="2"/>
      <c r="BZZ13" s="4"/>
      <c r="CAA13" s="4"/>
      <c r="CAB13" s="4"/>
      <c r="CAC13" s="4"/>
      <c r="CAD13" s="4"/>
      <c r="CAE13" s="2"/>
      <c r="CAN13" s="4"/>
      <c r="CAO13" s="4"/>
      <c r="CAP13" s="4"/>
      <c r="CAQ13" s="4"/>
      <c r="CAR13" s="4"/>
      <c r="CAS13" s="2"/>
      <c r="CBB13" s="4"/>
      <c r="CBC13" s="4"/>
      <c r="CBD13" s="4"/>
      <c r="CBE13" s="4"/>
      <c r="CBF13" s="4"/>
      <c r="CBG13" s="2"/>
      <c r="CBP13" s="4"/>
      <c r="CBQ13" s="4"/>
      <c r="CBR13" s="4"/>
      <c r="CBS13" s="4"/>
      <c r="CBT13" s="4"/>
      <c r="CBU13" s="2"/>
      <c r="CCD13" s="4"/>
      <c r="CCE13" s="4"/>
      <c r="CCF13" s="4"/>
      <c r="CCG13" s="4"/>
      <c r="CCH13" s="4"/>
      <c r="CCI13" s="2"/>
      <c r="CCR13" s="4"/>
      <c r="CCS13" s="4"/>
      <c r="CCT13" s="4"/>
      <c r="CCU13" s="4"/>
      <c r="CCV13" s="4"/>
      <c r="CCW13" s="2"/>
      <c r="CDF13" s="4"/>
      <c r="CDG13" s="4"/>
      <c r="CDH13" s="4"/>
      <c r="CDI13" s="4"/>
      <c r="CDJ13" s="4"/>
      <c r="CDK13" s="2"/>
      <c r="CDT13" s="4"/>
      <c r="CDU13" s="4"/>
      <c r="CDV13" s="4"/>
      <c r="CDW13" s="4"/>
      <c r="CDX13" s="4"/>
      <c r="CDY13" s="2"/>
      <c r="CEH13" s="4"/>
      <c r="CEI13" s="4"/>
      <c r="CEJ13" s="4"/>
      <c r="CEK13" s="4"/>
      <c r="CEL13" s="4"/>
      <c r="CEM13" s="2"/>
      <c r="CEV13" s="4"/>
      <c r="CEW13" s="4"/>
      <c r="CEX13" s="4"/>
      <c r="CEY13" s="4"/>
      <c r="CEZ13" s="4"/>
      <c r="CFA13" s="2"/>
      <c r="CFJ13" s="4"/>
      <c r="CFK13" s="4"/>
      <c r="CFL13" s="4"/>
      <c r="CFM13" s="4"/>
      <c r="CFN13" s="4"/>
      <c r="CFO13" s="2"/>
      <c r="CFX13" s="4"/>
      <c r="CFY13" s="4"/>
      <c r="CFZ13" s="4"/>
      <c r="CGA13" s="4"/>
      <c r="CGB13" s="4"/>
      <c r="CGC13" s="2"/>
      <c r="CGL13" s="4"/>
      <c r="CGM13" s="4"/>
      <c r="CGN13" s="4"/>
      <c r="CGO13" s="4"/>
      <c r="CGP13" s="4"/>
      <c r="CGQ13" s="2"/>
      <c r="CGZ13" s="4"/>
      <c r="CHA13" s="4"/>
      <c r="CHB13" s="4"/>
      <c r="CHC13" s="4"/>
      <c r="CHD13" s="4"/>
      <c r="CHE13" s="2"/>
      <c r="CHN13" s="4"/>
      <c r="CHO13" s="4"/>
      <c r="CHP13" s="4"/>
      <c r="CHQ13" s="4"/>
      <c r="CHR13" s="4"/>
      <c r="CHS13" s="2"/>
      <c r="CIB13" s="4"/>
      <c r="CIC13" s="4"/>
      <c r="CID13" s="4"/>
      <c r="CIE13" s="4"/>
      <c r="CIF13" s="4"/>
      <c r="CIG13" s="2"/>
      <c r="CIP13" s="4"/>
      <c r="CIQ13" s="4"/>
      <c r="CIR13" s="4"/>
      <c r="CIS13" s="4"/>
      <c r="CIT13" s="4"/>
      <c r="CIU13" s="2"/>
      <c r="CJD13" s="4"/>
      <c r="CJE13" s="4"/>
      <c r="CJF13" s="4"/>
      <c r="CJG13" s="4"/>
      <c r="CJH13" s="4"/>
      <c r="CJI13" s="2"/>
      <c r="CJR13" s="4"/>
      <c r="CJS13" s="4"/>
      <c r="CJT13" s="4"/>
      <c r="CJU13" s="4"/>
      <c r="CJV13" s="4"/>
      <c r="CJW13" s="2"/>
      <c r="CKF13" s="4"/>
      <c r="CKG13" s="4"/>
      <c r="CKH13" s="4"/>
      <c r="CKI13" s="4"/>
      <c r="CKJ13" s="4"/>
      <c r="CKK13" s="2"/>
      <c r="CKT13" s="4"/>
      <c r="CKU13" s="4"/>
      <c r="CKV13" s="4"/>
      <c r="CKW13" s="4"/>
      <c r="CKX13" s="4"/>
      <c r="CKY13" s="2"/>
      <c r="CLH13" s="4"/>
      <c r="CLI13" s="4"/>
      <c r="CLJ13" s="4"/>
      <c r="CLK13" s="4"/>
      <c r="CLL13" s="4"/>
      <c r="CLM13" s="2"/>
      <c r="CLV13" s="4"/>
      <c r="CLW13" s="4"/>
      <c r="CLX13" s="4"/>
      <c r="CLY13" s="4"/>
      <c r="CLZ13" s="4"/>
      <c r="CMA13" s="2"/>
      <c r="CMJ13" s="4"/>
      <c r="CMK13" s="4"/>
      <c r="CML13" s="4"/>
      <c r="CMM13" s="4"/>
      <c r="CMN13" s="4"/>
      <c r="CMO13" s="2"/>
      <c r="CMX13" s="4"/>
      <c r="CMY13" s="4"/>
      <c r="CMZ13" s="4"/>
      <c r="CNA13" s="4"/>
      <c r="CNB13" s="4"/>
      <c r="CNC13" s="2"/>
      <c r="CNL13" s="4"/>
      <c r="CNM13" s="4"/>
      <c r="CNN13" s="4"/>
      <c r="CNO13" s="4"/>
      <c r="CNP13" s="4"/>
      <c r="CNQ13" s="2"/>
      <c r="CNZ13" s="4"/>
      <c r="COA13" s="4"/>
      <c r="COB13" s="4"/>
      <c r="COC13" s="4"/>
      <c r="COD13" s="4"/>
      <c r="COE13" s="2"/>
      <c r="CON13" s="4"/>
      <c r="COO13" s="4"/>
      <c r="COP13" s="4"/>
      <c r="COQ13" s="4"/>
      <c r="COR13" s="4"/>
      <c r="COS13" s="2"/>
      <c r="CPB13" s="4"/>
      <c r="CPC13" s="4"/>
      <c r="CPD13" s="4"/>
      <c r="CPE13" s="4"/>
      <c r="CPF13" s="4"/>
      <c r="CPG13" s="2"/>
      <c r="CPP13" s="4"/>
      <c r="CPQ13" s="4"/>
      <c r="CPR13" s="4"/>
      <c r="CPS13" s="4"/>
      <c r="CPT13" s="4"/>
      <c r="CPU13" s="2"/>
      <c r="CQD13" s="4"/>
      <c r="CQE13" s="4"/>
      <c r="CQF13" s="4"/>
      <c r="CQG13" s="4"/>
      <c r="CQH13" s="4"/>
      <c r="CQI13" s="2"/>
      <c r="CQR13" s="4"/>
      <c r="CQS13" s="4"/>
      <c r="CQT13" s="4"/>
      <c r="CQU13" s="4"/>
      <c r="CQV13" s="4"/>
      <c r="CQW13" s="2"/>
      <c r="CRF13" s="4"/>
      <c r="CRG13" s="4"/>
      <c r="CRH13" s="4"/>
      <c r="CRI13" s="4"/>
      <c r="CRJ13" s="4"/>
      <c r="CRK13" s="2"/>
      <c r="CRT13" s="4"/>
      <c r="CRU13" s="4"/>
      <c r="CRV13" s="4"/>
      <c r="CRW13" s="4"/>
      <c r="CRX13" s="4"/>
      <c r="CRY13" s="2"/>
      <c r="CSH13" s="4"/>
      <c r="CSI13" s="4"/>
      <c r="CSJ13" s="4"/>
      <c r="CSK13" s="4"/>
      <c r="CSL13" s="4"/>
      <c r="CSM13" s="2"/>
      <c r="CSV13" s="4"/>
      <c r="CSW13" s="4"/>
      <c r="CSX13" s="4"/>
      <c r="CSY13" s="4"/>
      <c r="CSZ13" s="4"/>
      <c r="CTA13" s="2"/>
      <c r="CTJ13" s="4"/>
      <c r="CTK13" s="4"/>
      <c r="CTL13" s="4"/>
      <c r="CTM13" s="4"/>
      <c r="CTN13" s="4"/>
      <c r="CTO13" s="2"/>
      <c r="CTX13" s="4"/>
      <c r="CTY13" s="4"/>
      <c r="CTZ13" s="4"/>
      <c r="CUA13" s="4"/>
      <c r="CUB13" s="4"/>
      <c r="CUC13" s="2"/>
      <c r="CUL13" s="4"/>
      <c r="CUM13" s="4"/>
      <c r="CUN13" s="4"/>
      <c r="CUO13" s="4"/>
      <c r="CUP13" s="4"/>
      <c r="CUQ13" s="2"/>
      <c r="CUZ13" s="4"/>
      <c r="CVA13" s="4"/>
      <c r="CVB13" s="4"/>
      <c r="CVC13" s="4"/>
      <c r="CVD13" s="4"/>
      <c r="CVE13" s="2"/>
      <c r="CVN13" s="4"/>
      <c r="CVO13" s="4"/>
      <c r="CVP13" s="4"/>
      <c r="CVQ13" s="4"/>
      <c r="CVR13" s="4"/>
      <c r="CVS13" s="2"/>
      <c r="CWB13" s="4"/>
      <c r="CWC13" s="4"/>
      <c r="CWD13" s="4"/>
      <c r="CWE13" s="4"/>
      <c r="CWF13" s="4"/>
      <c r="CWG13" s="2"/>
      <c r="CWP13" s="4"/>
      <c r="CWQ13" s="4"/>
      <c r="CWR13" s="4"/>
      <c r="CWS13" s="4"/>
      <c r="CWT13" s="4"/>
      <c r="CWU13" s="2"/>
      <c r="CXD13" s="4"/>
      <c r="CXE13" s="4"/>
      <c r="CXF13" s="4"/>
      <c r="CXG13" s="4"/>
      <c r="CXH13" s="4"/>
      <c r="CXI13" s="2"/>
      <c r="CXR13" s="4"/>
      <c r="CXS13" s="4"/>
      <c r="CXT13" s="4"/>
      <c r="CXU13" s="4"/>
      <c r="CXV13" s="4"/>
      <c r="CXW13" s="2"/>
      <c r="CYF13" s="4"/>
      <c r="CYG13" s="4"/>
      <c r="CYH13" s="4"/>
      <c r="CYI13" s="4"/>
      <c r="CYJ13" s="4"/>
      <c r="CYK13" s="2"/>
      <c r="CYT13" s="4"/>
      <c r="CYU13" s="4"/>
      <c r="CYV13" s="4"/>
      <c r="CYW13" s="4"/>
      <c r="CYX13" s="4"/>
      <c r="CYY13" s="2"/>
      <c r="CZH13" s="4"/>
      <c r="CZI13" s="4"/>
      <c r="CZJ13" s="4"/>
      <c r="CZK13" s="4"/>
      <c r="CZL13" s="4"/>
      <c r="CZM13" s="2"/>
      <c r="CZV13" s="4"/>
      <c r="CZW13" s="4"/>
      <c r="CZX13" s="4"/>
      <c r="CZY13" s="4"/>
      <c r="CZZ13" s="4"/>
      <c r="DAA13" s="2"/>
      <c r="DAJ13" s="4"/>
      <c r="DAK13" s="4"/>
      <c r="DAL13" s="4"/>
      <c r="DAM13" s="4"/>
      <c r="DAN13" s="4"/>
      <c r="DAO13" s="2"/>
      <c r="DAX13" s="4"/>
      <c r="DAY13" s="4"/>
      <c r="DAZ13" s="4"/>
      <c r="DBA13" s="4"/>
      <c r="DBB13" s="4"/>
      <c r="DBC13" s="2"/>
      <c r="DBL13" s="4"/>
      <c r="DBM13" s="4"/>
      <c r="DBN13" s="4"/>
      <c r="DBO13" s="4"/>
      <c r="DBP13" s="4"/>
      <c r="DBQ13" s="2"/>
      <c r="DBZ13" s="4"/>
      <c r="DCA13" s="4"/>
      <c r="DCB13" s="4"/>
      <c r="DCC13" s="4"/>
      <c r="DCD13" s="4"/>
      <c r="DCE13" s="2"/>
      <c r="DCN13" s="4"/>
      <c r="DCO13" s="4"/>
      <c r="DCP13" s="4"/>
      <c r="DCQ13" s="4"/>
      <c r="DCR13" s="4"/>
      <c r="DCS13" s="2"/>
      <c r="DDB13" s="4"/>
      <c r="DDC13" s="4"/>
      <c r="DDD13" s="4"/>
      <c r="DDE13" s="4"/>
      <c r="DDF13" s="4"/>
      <c r="DDG13" s="2"/>
      <c r="DDP13" s="4"/>
      <c r="DDQ13" s="4"/>
      <c r="DDR13" s="4"/>
      <c r="DDS13" s="4"/>
      <c r="DDT13" s="4"/>
      <c r="DDU13" s="2"/>
      <c r="DED13" s="4"/>
      <c r="DEE13" s="4"/>
      <c r="DEF13" s="4"/>
      <c r="DEG13" s="4"/>
      <c r="DEH13" s="4"/>
      <c r="DEI13" s="2"/>
      <c r="DER13" s="4"/>
      <c r="DES13" s="4"/>
      <c r="DET13" s="4"/>
      <c r="DEU13" s="4"/>
      <c r="DEV13" s="4"/>
      <c r="DEW13" s="2"/>
      <c r="DFF13" s="4"/>
      <c r="DFG13" s="4"/>
      <c r="DFH13" s="4"/>
      <c r="DFI13" s="4"/>
      <c r="DFJ13" s="4"/>
      <c r="DFK13" s="2"/>
      <c r="DFT13" s="4"/>
      <c r="DFU13" s="4"/>
      <c r="DFV13" s="4"/>
      <c r="DFW13" s="4"/>
      <c r="DFX13" s="4"/>
      <c r="DFY13" s="2"/>
      <c r="DGH13" s="4"/>
      <c r="DGI13" s="4"/>
      <c r="DGJ13" s="4"/>
      <c r="DGK13" s="4"/>
      <c r="DGL13" s="4"/>
      <c r="DGM13" s="2"/>
      <c r="DGV13" s="4"/>
      <c r="DGW13" s="4"/>
      <c r="DGX13" s="4"/>
      <c r="DGY13" s="4"/>
      <c r="DGZ13" s="4"/>
      <c r="DHA13" s="2"/>
      <c r="DHJ13" s="4"/>
      <c r="DHK13" s="4"/>
      <c r="DHL13" s="4"/>
      <c r="DHM13" s="4"/>
      <c r="DHN13" s="4"/>
      <c r="DHO13" s="2"/>
      <c r="DHX13" s="4"/>
      <c r="DHY13" s="4"/>
      <c r="DHZ13" s="4"/>
      <c r="DIA13" s="4"/>
      <c r="DIB13" s="4"/>
      <c r="DIC13" s="2"/>
      <c r="DIL13" s="4"/>
      <c r="DIM13" s="4"/>
      <c r="DIN13" s="4"/>
      <c r="DIO13" s="4"/>
      <c r="DIP13" s="4"/>
      <c r="DIQ13" s="2"/>
      <c r="DIZ13" s="4"/>
      <c r="DJA13" s="4"/>
      <c r="DJB13" s="4"/>
      <c r="DJC13" s="4"/>
      <c r="DJD13" s="4"/>
      <c r="DJE13" s="2"/>
      <c r="DJN13" s="4"/>
      <c r="DJO13" s="4"/>
      <c r="DJP13" s="4"/>
      <c r="DJQ13" s="4"/>
      <c r="DJR13" s="4"/>
      <c r="DJS13" s="2"/>
      <c r="DKB13" s="4"/>
      <c r="DKC13" s="4"/>
      <c r="DKD13" s="4"/>
      <c r="DKE13" s="4"/>
      <c r="DKF13" s="4"/>
      <c r="DKG13" s="2"/>
      <c r="DKP13" s="4"/>
      <c r="DKQ13" s="4"/>
      <c r="DKR13" s="4"/>
      <c r="DKS13" s="4"/>
      <c r="DKT13" s="4"/>
      <c r="DKU13" s="2"/>
      <c r="DLD13" s="4"/>
      <c r="DLE13" s="4"/>
      <c r="DLF13" s="4"/>
      <c r="DLG13" s="4"/>
      <c r="DLH13" s="4"/>
      <c r="DLI13" s="2"/>
      <c r="DLR13" s="4"/>
      <c r="DLS13" s="4"/>
      <c r="DLT13" s="4"/>
      <c r="DLU13" s="4"/>
      <c r="DLV13" s="4"/>
      <c r="DLW13" s="2"/>
      <c r="DMF13" s="4"/>
      <c r="DMG13" s="4"/>
      <c r="DMH13" s="4"/>
      <c r="DMI13" s="4"/>
      <c r="DMJ13" s="4"/>
      <c r="DMK13" s="2"/>
      <c r="DMT13" s="4"/>
      <c r="DMU13" s="4"/>
      <c r="DMV13" s="4"/>
      <c r="DMW13" s="4"/>
      <c r="DMX13" s="4"/>
      <c r="DMY13" s="2"/>
      <c r="DNH13" s="4"/>
      <c r="DNI13" s="4"/>
      <c r="DNJ13" s="4"/>
      <c r="DNK13" s="4"/>
      <c r="DNL13" s="4"/>
      <c r="DNM13" s="2"/>
      <c r="DNV13" s="4"/>
      <c r="DNW13" s="4"/>
      <c r="DNX13" s="4"/>
      <c r="DNY13" s="4"/>
      <c r="DNZ13" s="4"/>
      <c r="DOA13" s="2"/>
      <c r="DOJ13" s="4"/>
      <c r="DOK13" s="4"/>
      <c r="DOL13" s="4"/>
      <c r="DOM13" s="4"/>
      <c r="DON13" s="4"/>
      <c r="DOO13" s="2"/>
      <c r="DOX13" s="4"/>
      <c r="DOY13" s="4"/>
      <c r="DOZ13" s="4"/>
      <c r="DPA13" s="4"/>
      <c r="DPB13" s="4"/>
      <c r="DPC13" s="2"/>
      <c r="DPL13" s="4"/>
      <c r="DPM13" s="4"/>
      <c r="DPN13" s="4"/>
      <c r="DPO13" s="4"/>
      <c r="DPP13" s="4"/>
      <c r="DPQ13" s="2"/>
      <c r="DPZ13" s="4"/>
      <c r="DQA13" s="4"/>
      <c r="DQB13" s="4"/>
      <c r="DQC13" s="4"/>
      <c r="DQD13" s="4"/>
      <c r="DQE13" s="2"/>
      <c r="DQN13" s="4"/>
      <c r="DQO13" s="4"/>
      <c r="DQP13" s="4"/>
      <c r="DQQ13" s="4"/>
      <c r="DQR13" s="4"/>
      <c r="DQS13" s="2"/>
      <c r="DRB13" s="4"/>
      <c r="DRC13" s="4"/>
      <c r="DRD13" s="4"/>
      <c r="DRE13" s="4"/>
      <c r="DRF13" s="4"/>
      <c r="DRG13" s="2"/>
      <c r="DRP13" s="4"/>
      <c r="DRQ13" s="4"/>
      <c r="DRR13" s="4"/>
      <c r="DRS13" s="4"/>
      <c r="DRT13" s="4"/>
      <c r="DRU13" s="2"/>
      <c r="DSD13" s="4"/>
      <c r="DSE13" s="4"/>
      <c r="DSF13" s="4"/>
      <c r="DSG13" s="4"/>
      <c r="DSH13" s="4"/>
      <c r="DSI13" s="2"/>
      <c r="DSR13" s="4"/>
      <c r="DSS13" s="4"/>
      <c r="DST13" s="4"/>
      <c r="DSU13" s="4"/>
      <c r="DSV13" s="4"/>
      <c r="DSW13" s="2"/>
      <c r="DTF13" s="4"/>
      <c r="DTG13" s="4"/>
      <c r="DTH13" s="4"/>
      <c r="DTI13" s="4"/>
      <c r="DTJ13" s="4"/>
      <c r="DTK13" s="2"/>
      <c r="DTT13" s="4"/>
      <c r="DTU13" s="4"/>
      <c r="DTV13" s="4"/>
      <c r="DTW13" s="4"/>
      <c r="DTX13" s="4"/>
      <c r="DTY13" s="2"/>
      <c r="DUH13" s="4"/>
      <c r="DUI13" s="4"/>
      <c r="DUJ13" s="4"/>
      <c r="DUK13" s="4"/>
      <c r="DUL13" s="4"/>
      <c r="DUM13" s="2"/>
      <c r="DUV13" s="4"/>
      <c r="DUW13" s="4"/>
      <c r="DUX13" s="4"/>
      <c r="DUY13" s="4"/>
      <c r="DUZ13" s="4"/>
      <c r="DVA13" s="2"/>
      <c r="DVJ13" s="4"/>
      <c r="DVK13" s="4"/>
      <c r="DVL13" s="4"/>
      <c r="DVM13" s="4"/>
      <c r="DVN13" s="4"/>
      <c r="DVO13" s="2"/>
      <c r="DVX13" s="4"/>
      <c r="DVY13" s="4"/>
      <c r="DVZ13" s="4"/>
      <c r="DWA13" s="4"/>
      <c r="DWB13" s="4"/>
      <c r="DWC13" s="2"/>
      <c r="DWL13" s="4"/>
      <c r="DWM13" s="4"/>
      <c r="DWN13" s="4"/>
      <c r="DWO13" s="4"/>
      <c r="DWP13" s="4"/>
      <c r="DWQ13" s="2"/>
      <c r="DWZ13" s="4"/>
      <c r="DXA13" s="4"/>
      <c r="DXB13" s="4"/>
      <c r="DXC13" s="4"/>
      <c r="DXD13" s="4"/>
      <c r="DXE13" s="2"/>
      <c r="DXN13" s="4"/>
      <c r="DXO13" s="4"/>
      <c r="DXP13" s="4"/>
      <c r="DXQ13" s="4"/>
      <c r="DXR13" s="4"/>
      <c r="DXS13" s="2"/>
      <c r="DYB13" s="4"/>
      <c r="DYC13" s="4"/>
      <c r="DYD13" s="4"/>
      <c r="DYE13" s="4"/>
      <c r="DYF13" s="4"/>
      <c r="DYG13" s="2"/>
      <c r="DYP13" s="4"/>
      <c r="DYQ13" s="4"/>
      <c r="DYR13" s="4"/>
      <c r="DYS13" s="4"/>
      <c r="DYT13" s="4"/>
      <c r="DYU13" s="2"/>
      <c r="DZD13" s="4"/>
      <c r="DZE13" s="4"/>
      <c r="DZF13" s="4"/>
      <c r="DZG13" s="4"/>
      <c r="DZH13" s="4"/>
      <c r="DZI13" s="2"/>
      <c r="DZR13" s="4"/>
      <c r="DZS13" s="4"/>
      <c r="DZT13" s="4"/>
      <c r="DZU13" s="4"/>
      <c r="DZV13" s="4"/>
      <c r="DZW13" s="2"/>
      <c r="EAF13" s="4"/>
      <c r="EAG13" s="4"/>
      <c r="EAH13" s="4"/>
      <c r="EAI13" s="4"/>
      <c r="EAJ13" s="4"/>
      <c r="EAK13" s="2"/>
      <c r="EAT13" s="4"/>
      <c r="EAU13" s="4"/>
      <c r="EAV13" s="4"/>
      <c r="EAW13" s="4"/>
      <c r="EAX13" s="4"/>
      <c r="EAY13" s="2"/>
      <c r="EBH13" s="4"/>
      <c r="EBI13" s="4"/>
      <c r="EBJ13" s="4"/>
      <c r="EBK13" s="4"/>
      <c r="EBL13" s="4"/>
      <c r="EBM13" s="2"/>
      <c r="EBV13" s="4"/>
      <c r="EBW13" s="4"/>
      <c r="EBX13" s="4"/>
      <c r="EBY13" s="4"/>
      <c r="EBZ13" s="4"/>
      <c r="ECA13" s="2"/>
      <c r="ECJ13" s="4"/>
      <c r="ECK13" s="4"/>
      <c r="ECL13" s="4"/>
      <c r="ECM13" s="4"/>
      <c r="ECN13" s="4"/>
      <c r="ECO13" s="2"/>
      <c r="ECX13" s="4"/>
      <c r="ECY13" s="4"/>
      <c r="ECZ13" s="4"/>
      <c r="EDA13" s="4"/>
      <c r="EDB13" s="4"/>
      <c r="EDC13" s="2"/>
      <c r="EDL13" s="4"/>
      <c r="EDM13" s="4"/>
      <c r="EDN13" s="4"/>
      <c r="EDO13" s="4"/>
      <c r="EDP13" s="4"/>
      <c r="EDQ13" s="2"/>
      <c r="EDZ13" s="4"/>
      <c r="EEA13" s="4"/>
      <c r="EEB13" s="4"/>
      <c r="EEC13" s="4"/>
      <c r="EED13" s="4"/>
      <c r="EEE13" s="2"/>
      <c r="EEN13" s="4"/>
      <c r="EEO13" s="4"/>
      <c r="EEP13" s="4"/>
      <c r="EEQ13" s="4"/>
      <c r="EER13" s="4"/>
      <c r="EES13" s="2"/>
      <c r="EFB13" s="4"/>
      <c r="EFC13" s="4"/>
      <c r="EFD13" s="4"/>
      <c r="EFE13" s="4"/>
      <c r="EFF13" s="4"/>
      <c r="EFG13" s="2"/>
      <c r="EFP13" s="4"/>
      <c r="EFQ13" s="4"/>
      <c r="EFR13" s="4"/>
      <c r="EFS13" s="4"/>
      <c r="EFT13" s="4"/>
      <c r="EFU13" s="2"/>
      <c r="EGD13" s="4"/>
      <c r="EGE13" s="4"/>
      <c r="EGF13" s="4"/>
      <c r="EGG13" s="4"/>
      <c r="EGH13" s="4"/>
      <c r="EGI13" s="2"/>
      <c r="EGR13" s="4"/>
      <c r="EGS13" s="4"/>
      <c r="EGT13" s="4"/>
      <c r="EGU13" s="4"/>
      <c r="EGV13" s="4"/>
      <c r="EGW13" s="2"/>
      <c r="EHF13" s="4"/>
      <c r="EHG13" s="4"/>
      <c r="EHH13" s="4"/>
      <c r="EHI13" s="4"/>
      <c r="EHJ13" s="4"/>
      <c r="EHK13" s="2"/>
      <c r="EHT13" s="4"/>
      <c r="EHU13" s="4"/>
      <c r="EHV13" s="4"/>
      <c r="EHW13" s="4"/>
      <c r="EHX13" s="4"/>
      <c r="EHY13" s="2"/>
      <c r="EIH13" s="4"/>
      <c r="EII13" s="4"/>
      <c r="EIJ13" s="4"/>
      <c r="EIK13" s="4"/>
      <c r="EIL13" s="4"/>
      <c r="EIM13" s="2"/>
      <c r="EIV13" s="4"/>
      <c r="EIW13" s="4"/>
      <c r="EIX13" s="4"/>
      <c r="EIY13" s="4"/>
      <c r="EIZ13" s="4"/>
      <c r="EJA13" s="2"/>
      <c r="EJJ13" s="4"/>
      <c r="EJK13" s="4"/>
      <c r="EJL13" s="4"/>
      <c r="EJM13" s="4"/>
      <c r="EJN13" s="4"/>
      <c r="EJO13" s="2"/>
      <c r="EJX13" s="4"/>
      <c r="EJY13" s="4"/>
      <c r="EJZ13" s="4"/>
      <c r="EKA13" s="4"/>
      <c r="EKB13" s="4"/>
      <c r="EKC13" s="2"/>
      <c r="EKL13" s="4"/>
      <c r="EKM13" s="4"/>
      <c r="EKN13" s="4"/>
      <c r="EKO13" s="4"/>
      <c r="EKP13" s="4"/>
      <c r="EKQ13" s="2"/>
      <c r="EKZ13" s="4"/>
      <c r="ELA13" s="4"/>
      <c r="ELB13" s="4"/>
      <c r="ELC13" s="4"/>
      <c r="ELD13" s="4"/>
      <c r="ELE13" s="2"/>
      <c r="ELN13" s="4"/>
      <c r="ELO13" s="4"/>
      <c r="ELP13" s="4"/>
      <c r="ELQ13" s="4"/>
      <c r="ELR13" s="4"/>
      <c r="ELS13" s="2"/>
      <c r="EMB13" s="4"/>
      <c r="EMC13" s="4"/>
      <c r="EMD13" s="4"/>
      <c r="EME13" s="4"/>
      <c r="EMF13" s="4"/>
      <c r="EMG13" s="2"/>
      <c r="EMP13" s="4"/>
      <c r="EMQ13" s="4"/>
      <c r="EMR13" s="4"/>
      <c r="EMS13" s="4"/>
      <c r="EMT13" s="4"/>
      <c r="EMU13" s="2"/>
      <c r="END13" s="4"/>
      <c r="ENE13" s="4"/>
      <c r="ENF13" s="4"/>
      <c r="ENG13" s="4"/>
      <c r="ENH13" s="4"/>
      <c r="ENI13" s="2"/>
      <c r="ENR13" s="4"/>
      <c r="ENS13" s="4"/>
      <c r="ENT13" s="4"/>
      <c r="ENU13" s="4"/>
      <c r="ENV13" s="4"/>
      <c r="ENW13" s="2"/>
      <c r="EOF13" s="4"/>
      <c r="EOG13" s="4"/>
      <c r="EOH13" s="4"/>
      <c r="EOI13" s="4"/>
      <c r="EOJ13" s="4"/>
      <c r="EOK13" s="2"/>
      <c r="EOT13" s="4"/>
      <c r="EOU13" s="4"/>
      <c r="EOV13" s="4"/>
      <c r="EOW13" s="4"/>
      <c r="EOX13" s="4"/>
      <c r="EOY13" s="2"/>
      <c r="EPH13" s="4"/>
      <c r="EPI13" s="4"/>
      <c r="EPJ13" s="4"/>
      <c r="EPK13" s="4"/>
      <c r="EPL13" s="4"/>
      <c r="EPM13" s="2"/>
      <c r="EPV13" s="4"/>
      <c r="EPW13" s="4"/>
      <c r="EPX13" s="4"/>
      <c r="EPY13" s="4"/>
      <c r="EPZ13" s="4"/>
      <c r="EQA13" s="2"/>
      <c r="EQJ13" s="4"/>
      <c r="EQK13" s="4"/>
      <c r="EQL13" s="4"/>
      <c r="EQM13" s="4"/>
      <c r="EQN13" s="4"/>
      <c r="EQO13" s="2"/>
      <c r="EQX13" s="4"/>
      <c r="EQY13" s="4"/>
      <c r="EQZ13" s="4"/>
      <c r="ERA13" s="4"/>
      <c r="ERB13" s="4"/>
      <c r="ERC13" s="2"/>
      <c r="ERL13" s="4"/>
      <c r="ERM13" s="4"/>
      <c r="ERN13" s="4"/>
      <c r="ERO13" s="4"/>
      <c r="ERP13" s="4"/>
      <c r="ERQ13" s="2"/>
      <c r="ERZ13" s="4"/>
      <c r="ESA13" s="4"/>
      <c r="ESB13" s="4"/>
      <c r="ESC13" s="4"/>
      <c r="ESD13" s="4"/>
      <c r="ESE13" s="2"/>
      <c r="ESN13" s="4"/>
      <c r="ESO13" s="4"/>
      <c r="ESP13" s="4"/>
      <c r="ESQ13" s="4"/>
      <c r="ESR13" s="4"/>
      <c r="ESS13" s="2"/>
      <c r="ETB13" s="4"/>
      <c r="ETC13" s="4"/>
      <c r="ETD13" s="4"/>
      <c r="ETE13" s="4"/>
      <c r="ETF13" s="4"/>
      <c r="ETG13" s="2"/>
      <c r="ETP13" s="4"/>
      <c r="ETQ13" s="4"/>
      <c r="ETR13" s="4"/>
      <c r="ETS13" s="4"/>
      <c r="ETT13" s="4"/>
      <c r="ETU13" s="2"/>
      <c r="EUD13" s="4"/>
      <c r="EUE13" s="4"/>
      <c r="EUF13" s="4"/>
      <c r="EUG13" s="4"/>
      <c r="EUH13" s="4"/>
      <c r="EUI13" s="2"/>
      <c r="EUR13" s="4"/>
      <c r="EUS13" s="4"/>
      <c r="EUT13" s="4"/>
      <c r="EUU13" s="4"/>
      <c r="EUV13" s="4"/>
      <c r="EUW13" s="2"/>
      <c r="EVF13" s="4"/>
      <c r="EVG13" s="4"/>
      <c r="EVH13" s="4"/>
      <c r="EVI13" s="4"/>
      <c r="EVJ13" s="4"/>
      <c r="EVK13" s="2"/>
      <c r="EVT13" s="4"/>
      <c r="EVU13" s="4"/>
      <c r="EVV13" s="4"/>
      <c r="EVW13" s="4"/>
      <c r="EVX13" s="4"/>
      <c r="EVY13" s="2"/>
      <c r="EWH13" s="4"/>
      <c r="EWI13" s="4"/>
      <c r="EWJ13" s="4"/>
      <c r="EWK13" s="4"/>
      <c r="EWL13" s="4"/>
      <c r="EWM13" s="2"/>
      <c r="EWV13" s="4"/>
      <c r="EWW13" s="4"/>
      <c r="EWX13" s="4"/>
      <c r="EWY13" s="4"/>
      <c r="EWZ13" s="4"/>
      <c r="EXA13" s="2"/>
      <c r="EXJ13" s="4"/>
      <c r="EXK13" s="4"/>
      <c r="EXL13" s="4"/>
      <c r="EXM13" s="4"/>
      <c r="EXN13" s="4"/>
      <c r="EXO13" s="2"/>
      <c r="EXX13" s="4"/>
      <c r="EXY13" s="4"/>
      <c r="EXZ13" s="4"/>
      <c r="EYA13" s="4"/>
      <c r="EYB13" s="4"/>
      <c r="EYC13" s="2"/>
      <c r="EYL13" s="4"/>
      <c r="EYM13" s="4"/>
      <c r="EYN13" s="4"/>
      <c r="EYO13" s="4"/>
      <c r="EYP13" s="4"/>
      <c r="EYQ13" s="2"/>
      <c r="EYZ13" s="4"/>
      <c r="EZA13" s="4"/>
      <c r="EZB13" s="4"/>
      <c r="EZC13" s="4"/>
      <c r="EZD13" s="4"/>
      <c r="EZE13" s="2"/>
      <c r="EZN13" s="4"/>
      <c r="EZO13" s="4"/>
      <c r="EZP13" s="4"/>
      <c r="EZQ13" s="4"/>
      <c r="EZR13" s="4"/>
      <c r="EZS13" s="2"/>
      <c r="FAB13" s="4"/>
      <c r="FAC13" s="4"/>
      <c r="FAD13" s="4"/>
      <c r="FAE13" s="4"/>
      <c r="FAF13" s="4"/>
      <c r="FAG13" s="2"/>
      <c r="FAP13" s="4"/>
      <c r="FAQ13" s="4"/>
      <c r="FAR13" s="4"/>
      <c r="FAS13" s="4"/>
      <c r="FAT13" s="4"/>
      <c r="FAU13" s="2"/>
      <c r="FBD13" s="4"/>
      <c r="FBE13" s="4"/>
      <c r="FBF13" s="4"/>
      <c r="FBG13" s="4"/>
      <c r="FBH13" s="4"/>
      <c r="FBI13" s="2"/>
      <c r="FBR13" s="4"/>
      <c r="FBS13" s="4"/>
      <c r="FBT13" s="4"/>
      <c r="FBU13" s="4"/>
      <c r="FBV13" s="4"/>
      <c r="FBW13" s="2"/>
      <c r="FCF13" s="4"/>
      <c r="FCG13" s="4"/>
      <c r="FCH13" s="4"/>
      <c r="FCI13" s="4"/>
      <c r="FCJ13" s="4"/>
      <c r="FCK13" s="2"/>
      <c r="FCT13" s="4"/>
      <c r="FCU13" s="4"/>
      <c r="FCV13" s="4"/>
      <c r="FCW13" s="4"/>
      <c r="FCX13" s="4"/>
      <c r="FCY13" s="2"/>
      <c r="FDH13" s="4"/>
      <c r="FDI13" s="4"/>
      <c r="FDJ13" s="4"/>
      <c r="FDK13" s="4"/>
      <c r="FDL13" s="4"/>
      <c r="FDM13" s="2"/>
      <c r="FDV13" s="4"/>
      <c r="FDW13" s="4"/>
      <c r="FDX13" s="4"/>
      <c r="FDY13" s="4"/>
      <c r="FDZ13" s="4"/>
      <c r="FEA13" s="2"/>
      <c r="FEJ13" s="4"/>
      <c r="FEK13" s="4"/>
      <c r="FEL13" s="4"/>
      <c r="FEM13" s="4"/>
      <c r="FEN13" s="4"/>
      <c r="FEO13" s="2"/>
      <c r="FEX13" s="4"/>
      <c r="FEY13" s="4"/>
      <c r="FEZ13" s="4"/>
      <c r="FFA13" s="4"/>
      <c r="FFB13" s="4"/>
      <c r="FFC13" s="2"/>
      <c r="FFL13" s="4"/>
      <c r="FFM13" s="4"/>
      <c r="FFN13" s="4"/>
      <c r="FFO13" s="4"/>
      <c r="FFP13" s="4"/>
      <c r="FFQ13" s="2"/>
      <c r="FFZ13" s="4"/>
      <c r="FGA13" s="4"/>
      <c r="FGB13" s="4"/>
      <c r="FGC13" s="4"/>
      <c r="FGD13" s="4"/>
      <c r="FGE13" s="2"/>
      <c r="FGN13" s="4"/>
      <c r="FGO13" s="4"/>
      <c r="FGP13" s="4"/>
      <c r="FGQ13" s="4"/>
      <c r="FGR13" s="4"/>
      <c r="FGS13" s="2"/>
      <c r="FHB13" s="4"/>
      <c r="FHC13" s="4"/>
      <c r="FHD13" s="4"/>
      <c r="FHE13" s="4"/>
      <c r="FHF13" s="4"/>
      <c r="FHG13" s="2"/>
      <c r="FHP13" s="4"/>
      <c r="FHQ13" s="4"/>
      <c r="FHR13" s="4"/>
      <c r="FHS13" s="4"/>
      <c r="FHT13" s="4"/>
      <c r="FHU13" s="2"/>
      <c r="FID13" s="4"/>
      <c r="FIE13" s="4"/>
      <c r="FIF13" s="4"/>
      <c r="FIG13" s="4"/>
      <c r="FIH13" s="4"/>
      <c r="FII13" s="2"/>
      <c r="FIR13" s="4"/>
      <c r="FIS13" s="4"/>
      <c r="FIT13" s="4"/>
      <c r="FIU13" s="4"/>
      <c r="FIV13" s="4"/>
      <c r="FIW13" s="2"/>
      <c r="FJF13" s="4"/>
      <c r="FJG13" s="4"/>
      <c r="FJH13" s="4"/>
      <c r="FJI13" s="4"/>
      <c r="FJJ13" s="4"/>
      <c r="FJK13" s="2"/>
      <c r="FJT13" s="4"/>
      <c r="FJU13" s="4"/>
      <c r="FJV13" s="4"/>
      <c r="FJW13" s="4"/>
      <c r="FJX13" s="4"/>
      <c r="FJY13" s="2"/>
      <c r="FKH13" s="4"/>
      <c r="FKI13" s="4"/>
      <c r="FKJ13" s="4"/>
      <c r="FKK13" s="4"/>
      <c r="FKL13" s="4"/>
      <c r="FKM13" s="2"/>
      <c r="FKV13" s="4"/>
      <c r="FKW13" s="4"/>
      <c r="FKX13" s="4"/>
      <c r="FKY13" s="4"/>
      <c r="FKZ13" s="4"/>
      <c r="FLA13" s="2"/>
      <c r="FLJ13" s="4"/>
      <c r="FLK13" s="4"/>
      <c r="FLL13" s="4"/>
      <c r="FLM13" s="4"/>
      <c r="FLN13" s="4"/>
      <c r="FLO13" s="2"/>
      <c r="FLX13" s="4"/>
      <c r="FLY13" s="4"/>
      <c r="FLZ13" s="4"/>
      <c r="FMA13" s="4"/>
      <c r="FMB13" s="4"/>
      <c r="FMC13" s="2"/>
      <c r="FML13" s="4"/>
      <c r="FMM13" s="4"/>
      <c r="FMN13" s="4"/>
      <c r="FMO13" s="4"/>
      <c r="FMP13" s="4"/>
      <c r="FMQ13" s="2"/>
      <c r="FMZ13" s="4"/>
      <c r="FNA13" s="4"/>
      <c r="FNB13" s="4"/>
      <c r="FNC13" s="4"/>
      <c r="FND13" s="4"/>
      <c r="FNE13" s="2"/>
      <c r="FNN13" s="4"/>
      <c r="FNO13" s="4"/>
      <c r="FNP13" s="4"/>
      <c r="FNQ13" s="4"/>
      <c r="FNR13" s="4"/>
      <c r="FNS13" s="2"/>
      <c r="FOB13" s="4"/>
      <c r="FOC13" s="4"/>
      <c r="FOD13" s="4"/>
      <c r="FOE13" s="4"/>
      <c r="FOF13" s="4"/>
      <c r="FOG13" s="2"/>
      <c r="FOP13" s="4"/>
      <c r="FOQ13" s="4"/>
      <c r="FOR13" s="4"/>
      <c r="FOS13" s="4"/>
      <c r="FOT13" s="4"/>
      <c r="FOU13" s="2"/>
      <c r="FPD13" s="4"/>
      <c r="FPE13" s="4"/>
      <c r="FPF13" s="4"/>
      <c r="FPG13" s="4"/>
      <c r="FPH13" s="4"/>
      <c r="FPI13" s="2"/>
      <c r="FPR13" s="4"/>
      <c r="FPS13" s="4"/>
      <c r="FPT13" s="4"/>
      <c r="FPU13" s="4"/>
      <c r="FPV13" s="4"/>
      <c r="FPW13" s="2"/>
      <c r="FQF13" s="4"/>
      <c r="FQG13" s="4"/>
      <c r="FQH13" s="4"/>
      <c r="FQI13" s="4"/>
      <c r="FQJ13" s="4"/>
      <c r="FQK13" s="2"/>
      <c r="FQT13" s="4"/>
      <c r="FQU13" s="4"/>
      <c r="FQV13" s="4"/>
      <c r="FQW13" s="4"/>
      <c r="FQX13" s="4"/>
      <c r="FQY13" s="2"/>
      <c r="FRH13" s="4"/>
      <c r="FRI13" s="4"/>
      <c r="FRJ13" s="4"/>
      <c r="FRK13" s="4"/>
      <c r="FRL13" s="4"/>
      <c r="FRM13" s="2"/>
      <c r="FRV13" s="4"/>
      <c r="FRW13" s="4"/>
      <c r="FRX13" s="4"/>
      <c r="FRY13" s="4"/>
      <c r="FRZ13" s="4"/>
      <c r="FSA13" s="2"/>
      <c r="FSJ13" s="4"/>
      <c r="FSK13" s="4"/>
      <c r="FSL13" s="4"/>
      <c r="FSM13" s="4"/>
      <c r="FSN13" s="4"/>
      <c r="FSO13" s="2"/>
      <c r="FSX13" s="4"/>
      <c r="FSY13" s="4"/>
      <c r="FSZ13" s="4"/>
      <c r="FTA13" s="4"/>
      <c r="FTB13" s="4"/>
      <c r="FTC13" s="2"/>
      <c r="FTL13" s="4"/>
      <c r="FTM13" s="4"/>
      <c r="FTN13" s="4"/>
      <c r="FTO13" s="4"/>
      <c r="FTP13" s="4"/>
      <c r="FTQ13" s="2"/>
      <c r="FTZ13" s="4"/>
      <c r="FUA13" s="4"/>
      <c r="FUB13" s="4"/>
      <c r="FUC13" s="4"/>
      <c r="FUD13" s="4"/>
      <c r="FUE13" s="2"/>
      <c r="FUN13" s="4"/>
      <c r="FUO13" s="4"/>
      <c r="FUP13" s="4"/>
      <c r="FUQ13" s="4"/>
      <c r="FUR13" s="4"/>
      <c r="FUS13" s="2"/>
      <c r="FVB13" s="4"/>
      <c r="FVC13" s="4"/>
      <c r="FVD13" s="4"/>
      <c r="FVE13" s="4"/>
      <c r="FVF13" s="4"/>
      <c r="FVG13" s="2"/>
      <c r="FVP13" s="4"/>
      <c r="FVQ13" s="4"/>
      <c r="FVR13" s="4"/>
      <c r="FVS13" s="4"/>
      <c r="FVT13" s="4"/>
      <c r="FVU13" s="2"/>
      <c r="FWD13" s="4"/>
      <c r="FWE13" s="4"/>
      <c r="FWF13" s="4"/>
      <c r="FWG13" s="4"/>
      <c r="FWH13" s="4"/>
      <c r="FWI13" s="2"/>
      <c r="FWR13" s="4"/>
      <c r="FWS13" s="4"/>
      <c r="FWT13" s="4"/>
      <c r="FWU13" s="4"/>
      <c r="FWV13" s="4"/>
      <c r="FWW13" s="2"/>
      <c r="FXF13" s="4"/>
      <c r="FXG13" s="4"/>
      <c r="FXH13" s="4"/>
      <c r="FXI13" s="4"/>
      <c r="FXJ13" s="4"/>
      <c r="FXK13" s="2"/>
      <c r="FXT13" s="4"/>
      <c r="FXU13" s="4"/>
      <c r="FXV13" s="4"/>
      <c r="FXW13" s="4"/>
      <c r="FXX13" s="4"/>
      <c r="FXY13" s="2"/>
      <c r="FYH13" s="4"/>
      <c r="FYI13" s="4"/>
      <c r="FYJ13" s="4"/>
      <c r="FYK13" s="4"/>
      <c r="FYL13" s="4"/>
      <c r="FYM13" s="2"/>
      <c r="FYV13" s="4"/>
      <c r="FYW13" s="4"/>
      <c r="FYX13" s="4"/>
      <c r="FYY13" s="4"/>
      <c r="FYZ13" s="4"/>
      <c r="FZA13" s="2"/>
      <c r="FZJ13" s="4"/>
      <c r="FZK13" s="4"/>
      <c r="FZL13" s="4"/>
      <c r="FZM13" s="4"/>
      <c r="FZN13" s="4"/>
      <c r="FZO13" s="2"/>
      <c r="FZX13" s="4"/>
      <c r="FZY13" s="4"/>
      <c r="FZZ13" s="4"/>
      <c r="GAA13" s="4"/>
      <c r="GAB13" s="4"/>
      <c r="GAC13" s="2"/>
      <c r="GAL13" s="4"/>
      <c r="GAM13" s="4"/>
      <c r="GAN13" s="4"/>
      <c r="GAO13" s="4"/>
      <c r="GAP13" s="4"/>
      <c r="GAQ13" s="2"/>
      <c r="GAZ13" s="4"/>
      <c r="GBA13" s="4"/>
      <c r="GBB13" s="4"/>
      <c r="GBC13" s="4"/>
      <c r="GBD13" s="4"/>
      <c r="GBE13" s="2"/>
      <c r="GBN13" s="4"/>
      <c r="GBO13" s="4"/>
      <c r="GBP13" s="4"/>
      <c r="GBQ13" s="4"/>
      <c r="GBR13" s="4"/>
      <c r="GBS13" s="2"/>
      <c r="GCB13" s="4"/>
      <c r="GCC13" s="4"/>
      <c r="GCD13" s="4"/>
      <c r="GCE13" s="4"/>
      <c r="GCF13" s="4"/>
      <c r="GCG13" s="2"/>
      <c r="GCP13" s="4"/>
      <c r="GCQ13" s="4"/>
      <c r="GCR13" s="4"/>
      <c r="GCS13" s="4"/>
      <c r="GCT13" s="4"/>
      <c r="GCU13" s="2"/>
      <c r="GDD13" s="4"/>
      <c r="GDE13" s="4"/>
      <c r="GDF13" s="4"/>
      <c r="GDG13" s="4"/>
      <c r="GDH13" s="4"/>
      <c r="GDI13" s="2"/>
      <c r="GDR13" s="4"/>
      <c r="GDS13" s="4"/>
      <c r="GDT13" s="4"/>
      <c r="GDU13" s="4"/>
      <c r="GDV13" s="4"/>
      <c r="GDW13" s="2"/>
      <c r="GEF13" s="4"/>
      <c r="GEG13" s="4"/>
      <c r="GEH13" s="4"/>
      <c r="GEI13" s="4"/>
      <c r="GEJ13" s="4"/>
      <c r="GEK13" s="2"/>
      <c r="GET13" s="4"/>
      <c r="GEU13" s="4"/>
      <c r="GEV13" s="4"/>
      <c r="GEW13" s="4"/>
      <c r="GEX13" s="4"/>
      <c r="GEY13" s="2"/>
      <c r="GFH13" s="4"/>
      <c r="GFI13" s="4"/>
      <c r="GFJ13" s="4"/>
      <c r="GFK13" s="4"/>
      <c r="GFL13" s="4"/>
      <c r="GFM13" s="2"/>
      <c r="GFV13" s="4"/>
      <c r="GFW13" s="4"/>
      <c r="GFX13" s="4"/>
      <c r="GFY13" s="4"/>
      <c r="GFZ13" s="4"/>
      <c r="GGA13" s="2"/>
      <c r="GGJ13" s="4"/>
      <c r="GGK13" s="4"/>
      <c r="GGL13" s="4"/>
      <c r="GGM13" s="4"/>
      <c r="GGN13" s="4"/>
      <c r="GGO13" s="2"/>
      <c r="GGX13" s="4"/>
      <c r="GGY13" s="4"/>
      <c r="GGZ13" s="4"/>
      <c r="GHA13" s="4"/>
      <c r="GHB13" s="4"/>
      <c r="GHC13" s="2"/>
      <c r="GHL13" s="4"/>
      <c r="GHM13" s="4"/>
      <c r="GHN13" s="4"/>
      <c r="GHO13" s="4"/>
      <c r="GHP13" s="4"/>
      <c r="GHQ13" s="2"/>
      <c r="GHZ13" s="4"/>
      <c r="GIA13" s="4"/>
      <c r="GIB13" s="4"/>
      <c r="GIC13" s="4"/>
      <c r="GID13" s="4"/>
      <c r="GIE13" s="2"/>
      <c r="GIN13" s="4"/>
      <c r="GIO13" s="4"/>
      <c r="GIP13" s="4"/>
      <c r="GIQ13" s="4"/>
      <c r="GIR13" s="4"/>
      <c r="GIS13" s="2"/>
      <c r="GJB13" s="4"/>
      <c r="GJC13" s="4"/>
      <c r="GJD13" s="4"/>
      <c r="GJE13" s="4"/>
      <c r="GJF13" s="4"/>
      <c r="GJG13" s="2"/>
      <c r="GJP13" s="4"/>
      <c r="GJQ13" s="4"/>
      <c r="GJR13" s="4"/>
      <c r="GJS13" s="4"/>
      <c r="GJT13" s="4"/>
      <c r="GJU13" s="2"/>
      <c r="GKD13" s="4"/>
      <c r="GKE13" s="4"/>
      <c r="GKF13" s="4"/>
      <c r="GKG13" s="4"/>
      <c r="GKH13" s="4"/>
      <c r="GKI13" s="2"/>
      <c r="GKR13" s="4"/>
      <c r="GKS13" s="4"/>
      <c r="GKT13" s="4"/>
      <c r="GKU13" s="4"/>
      <c r="GKV13" s="4"/>
      <c r="GKW13" s="2"/>
      <c r="GLF13" s="4"/>
      <c r="GLG13" s="4"/>
      <c r="GLH13" s="4"/>
      <c r="GLI13" s="4"/>
      <c r="GLJ13" s="4"/>
      <c r="GLK13" s="2"/>
      <c r="GLT13" s="4"/>
      <c r="GLU13" s="4"/>
      <c r="GLV13" s="4"/>
      <c r="GLW13" s="4"/>
      <c r="GLX13" s="4"/>
      <c r="GLY13" s="2"/>
      <c r="GMH13" s="4"/>
      <c r="GMI13" s="4"/>
      <c r="GMJ13" s="4"/>
      <c r="GMK13" s="4"/>
      <c r="GML13" s="4"/>
      <c r="GMM13" s="2"/>
      <c r="GMV13" s="4"/>
      <c r="GMW13" s="4"/>
      <c r="GMX13" s="4"/>
      <c r="GMY13" s="4"/>
      <c r="GMZ13" s="4"/>
      <c r="GNA13" s="2"/>
      <c r="GNJ13" s="4"/>
      <c r="GNK13" s="4"/>
      <c r="GNL13" s="4"/>
      <c r="GNM13" s="4"/>
      <c r="GNN13" s="4"/>
      <c r="GNO13" s="2"/>
      <c r="GNX13" s="4"/>
      <c r="GNY13" s="4"/>
      <c r="GNZ13" s="4"/>
      <c r="GOA13" s="4"/>
      <c r="GOB13" s="4"/>
      <c r="GOC13" s="2"/>
      <c r="GOL13" s="4"/>
      <c r="GOM13" s="4"/>
      <c r="GON13" s="4"/>
      <c r="GOO13" s="4"/>
      <c r="GOP13" s="4"/>
      <c r="GOQ13" s="2"/>
      <c r="GOZ13" s="4"/>
      <c r="GPA13" s="4"/>
      <c r="GPB13" s="4"/>
      <c r="GPC13" s="4"/>
      <c r="GPD13" s="4"/>
      <c r="GPE13" s="2"/>
      <c r="GPN13" s="4"/>
      <c r="GPO13" s="4"/>
      <c r="GPP13" s="4"/>
      <c r="GPQ13" s="4"/>
      <c r="GPR13" s="4"/>
      <c r="GPS13" s="2"/>
      <c r="GQB13" s="4"/>
      <c r="GQC13" s="4"/>
      <c r="GQD13" s="4"/>
      <c r="GQE13" s="4"/>
      <c r="GQF13" s="4"/>
      <c r="GQG13" s="2"/>
      <c r="GQP13" s="4"/>
      <c r="GQQ13" s="4"/>
      <c r="GQR13" s="4"/>
      <c r="GQS13" s="4"/>
      <c r="GQT13" s="4"/>
      <c r="GQU13" s="2"/>
      <c r="GRD13" s="4"/>
      <c r="GRE13" s="4"/>
      <c r="GRF13" s="4"/>
      <c r="GRG13" s="4"/>
      <c r="GRH13" s="4"/>
      <c r="GRI13" s="2"/>
      <c r="GRR13" s="4"/>
      <c r="GRS13" s="4"/>
      <c r="GRT13" s="4"/>
      <c r="GRU13" s="4"/>
      <c r="GRV13" s="4"/>
      <c r="GRW13" s="2"/>
      <c r="GSF13" s="4"/>
      <c r="GSG13" s="4"/>
      <c r="GSH13" s="4"/>
      <c r="GSI13" s="4"/>
      <c r="GSJ13" s="4"/>
      <c r="GSK13" s="2"/>
      <c r="GST13" s="4"/>
      <c r="GSU13" s="4"/>
      <c r="GSV13" s="4"/>
      <c r="GSW13" s="4"/>
      <c r="GSX13" s="4"/>
      <c r="GSY13" s="2"/>
      <c r="GTH13" s="4"/>
      <c r="GTI13" s="4"/>
      <c r="GTJ13" s="4"/>
      <c r="GTK13" s="4"/>
      <c r="GTL13" s="4"/>
      <c r="GTM13" s="2"/>
      <c r="GTV13" s="4"/>
      <c r="GTW13" s="4"/>
      <c r="GTX13" s="4"/>
      <c r="GTY13" s="4"/>
      <c r="GTZ13" s="4"/>
      <c r="GUA13" s="2"/>
      <c r="GUJ13" s="4"/>
      <c r="GUK13" s="4"/>
      <c r="GUL13" s="4"/>
      <c r="GUM13" s="4"/>
      <c r="GUN13" s="4"/>
      <c r="GUO13" s="2"/>
      <c r="GUX13" s="4"/>
      <c r="GUY13" s="4"/>
      <c r="GUZ13" s="4"/>
      <c r="GVA13" s="4"/>
      <c r="GVB13" s="4"/>
      <c r="GVC13" s="2"/>
      <c r="GVL13" s="4"/>
      <c r="GVM13" s="4"/>
      <c r="GVN13" s="4"/>
      <c r="GVO13" s="4"/>
      <c r="GVP13" s="4"/>
      <c r="GVQ13" s="2"/>
      <c r="GVZ13" s="4"/>
      <c r="GWA13" s="4"/>
      <c r="GWB13" s="4"/>
      <c r="GWC13" s="4"/>
      <c r="GWD13" s="4"/>
      <c r="GWE13" s="2"/>
      <c r="GWN13" s="4"/>
      <c r="GWO13" s="4"/>
      <c r="GWP13" s="4"/>
      <c r="GWQ13" s="4"/>
      <c r="GWR13" s="4"/>
      <c r="GWS13" s="2"/>
      <c r="GXB13" s="4"/>
      <c r="GXC13" s="4"/>
      <c r="GXD13" s="4"/>
      <c r="GXE13" s="4"/>
      <c r="GXF13" s="4"/>
      <c r="GXG13" s="2"/>
      <c r="GXP13" s="4"/>
      <c r="GXQ13" s="4"/>
      <c r="GXR13" s="4"/>
      <c r="GXS13" s="4"/>
      <c r="GXT13" s="4"/>
      <c r="GXU13" s="2"/>
      <c r="GYD13" s="4"/>
      <c r="GYE13" s="4"/>
      <c r="GYF13" s="4"/>
      <c r="GYG13" s="4"/>
      <c r="GYH13" s="4"/>
      <c r="GYI13" s="2"/>
      <c r="GYR13" s="4"/>
      <c r="GYS13" s="4"/>
      <c r="GYT13" s="4"/>
      <c r="GYU13" s="4"/>
      <c r="GYV13" s="4"/>
      <c r="GYW13" s="2"/>
      <c r="GZF13" s="4"/>
      <c r="GZG13" s="4"/>
      <c r="GZH13" s="4"/>
      <c r="GZI13" s="4"/>
      <c r="GZJ13" s="4"/>
      <c r="GZK13" s="2"/>
      <c r="GZT13" s="4"/>
      <c r="GZU13" s="4"/>
      <c r="GZV13" s="4"/>
      <c r="GZW13" s="4"/>
      <c r="GZX13" s="4"/>
      <c r="GZY13" s="2"/>
      <c r="HAH13" s="4"/>
      <c r="HAI13" s="4"/>
      <c r="HAJ13" s="4"/>
      <c r="HAK13" s="4"/>
      <c r="HAL13" s="4"/>
      <c r="HAM13" s="2"/>
      <c r="HAV13" s="4"/>
      <c r="HAW13" s="4"/>
      <c r="HAX13" s="4"/>
      <c r="HAY13" s="4"/>
      <c r="HAZ13" s="4"/>
      <c r="HBA13" s="2"/>
      <c r="HBJ13" s="4"/>
      <c r="HBK13" s="4"/>
      <c r="HBL13" s="4"/>
      <c r="HBM13" s="4"/>
      <c r="HBN13" s="4"/>
      <c r="HBO13" s="2"/>
      <c r="HBX13" s="4"/>
      <c r="HBY13" s="4"/>
      <c r="HBZ13" s="4"/>
      <c r="HCA13" s="4"/>
      <c r="HCB13" s="4"/>
      <c r="HCC13" s="2"/>
      <c r="HCL13" s="4"/>
      <c r="HCM13" s="4"/>
      <c r="HCN13" s="4"/>
      <c r="HCO13" s="4"/>
      <c r="HCP13" s="4"/>
      <c r="HCQ13" s="2"/>
      <c r="HCZ13" s="4"/>
      <c r="HDA13" s="4"/>
      <c r="HDB13" s="4"/>
      <c r="HDC13" s="4"/>
      <c r="HDD13" s="4"/>
      <c r="HDE13" s="2"/>
      <c r="HDN13" s="4"/>
      <c r="HDO13" s="4"/>
      <c r="HDP13" s="4"/>
      <c r="HDQ13" s="4"/>
      <c r="HDR13" s="4"/>
      <c r="HDS13" s="2"/>
      <c r="HEB13" s="4"/>
      <c r="HEC13" s="4"/>
      <c r="HED13" s="4"/>
      <c r="HEE13" s="4"/>
      <c r="HEF13" s="4"/>
      <c r="HEG13" s="2"/>
      <c r="HEP13" s="4"/>
      <c r="HEQ13" s="4"/>
      <c r="HER13" s="4"/>
      <c r="HES13" s="4"/>
      <c r="HET13" s="4"/>
      <c r="HEU13" s="2"/>
      <c r="HFD13" s="4"/>
      <c r="HFE13" s="4"/>
      <c r="HFF13" s="4"/>
      <c r="HFG13" s="4"/>
      <c r="HFH13" s="4"/>
      <c r="HFI13" s="2"/>
      <c r="HFR13" s="4"/>
      <c r="HFS13" s="4"/>
      <c r="HFT13" s="4"/>
      <c r="HFU13" s="4"/>
      <c r="HFV13" s="4"/>
      <c r="HFW13" s="2"/>
      <c r="HGF13" s="4"/>
      <c r="HGG13" s="4"/>
      <c r="HGH13" s="4"/>
      <c r="HGI13" s="4"/>
      <c r="HGJ13" s="4"/>
      <c r="HGK13" s="2"/>
      <c r="HGT13" s="4"/>
      <c r="HGU13" s="4"/>
      <c r="HGV13" s="4"/>
      <c r="HGW13" s="4"/>
      <c r="HGX13" s="4"/>
      <c r="HGY13" s="2"/>
      <c r="HHH13" s="4"/>
      <c r="HHI13" s="4"/>
      <c r="HHJ13" s="4"/>
      <c r="HHK13" s="4"/>
      <c r="HHL13" s="4"/>
      <c r="HHM13" s="2"/>
      <c r="HHV13" s="4"/>
      <c r="HHW13" s="4"/>
      <c r="HHX13" s="4"/>
      <c r="HHY13" s="4"/>
      <c r="HHZ13" s="4"/>
      <c r="HIA13" s="2"/>
      <c r="HIJ13" s="4"/>
      <c r="HIK13" s="4"/>
      <c r="HIL13" s="4"/>
      <c r="HIM13" s="4"/>
      <c r="HIN13" s="4"/>
      <c r="HIO13" s="2"/>
      <c r="HIX13" s="4"/>
      <c r="HIY13" s="4"/>
      <c r="HIZ13" s="4"/>
      <c r="HJA13" s="4"/>
      <c r="HJB13" s="4"/>
      <c r="HJC13" s="2"/>
      <c r="HJL13" s="4"/>
      <c r="HJM13" s="4"/>
      <c r="HJN13" s="4"/>
      <c r="HJO13" s="4"/>
      <c r="HJP13" s="4"/>
      <c r="HJQ13" s="2"/>
      <c r="HJZ13" s="4"/>
      <c r="HKA13" s="4"/>
      <c r="HKB13" s="4"/>
      <c r="HKC13" s="4"/>
      <c r="HKD13" s="4"/>
      <c r="HKE13" s="2"/>
      <c r="HKN13" s="4"/>
      <c r="HKO13" s="4"/>
      <c r="HKP13" s="4"/>
      <c r="HKQ13" s="4"/>
      <c r="HKR13" s="4"/>
      <c r="HKS13" s="2"/>
      <c r="HLB13" s="4"/>
      <c r="HLC13" s="4"/>
      <c r="HLD13" s="4"/>
      <c r="HLE13" s="4"/>
      <c r="HLF13" s="4"/>
      <c r="HLG13" s="2"/>
      <c r="HLP13" s="4"/>
      <c r="HLQ13" s="4"/>
      <c r="HLR13" s="4"/>
      <c r="HLS13" s="4"/>
      <c r="HLT13" s="4"/>
      <c r="HLU13" s="2"/>
      <c r="HMD13" s="4"/>
      <c r="HME13" s="4"/>
      <c r="HMF13" s="4"/>
      <c r="HMG13" s="4"/>
      <c r="HMH13" s="4"/>
      <c r="HMI13" s="2"/>
      <c r="HMR13" s="4"/>
      <c r="HMS13" s="4"/>
      <c r="HMT13" s="4"/>
      <c r="HMU13" s="4"/>
      <c r="HMV13" s="4"/>
      <c r="HMW13" s="2"/>
      <c r="HNF13" s="4"/>
      <c r="HNG13" s="4"/>
      <c r="HNH13" s="4"/>
      <c r="HNI13" s="4"/>
      <c r="HNJ13" s="4"/>
      <c r="HNK13" s="2"/>
      <c r="HNT13" s="4"/>
      <c r="HNU13" s="4"/>
      <c r="HNV13" s="4"/>
      <c r="HNW13" s="4"/>
      <c r="HNX13" s="4"/>
      <c r="HNY13" s="2"/>
      <c r="HOH13" s="4"/>
      <c r="HOI13" s="4"/>
      <c r="HOJ13" s="4"/>
      <c r="HOK13" s="4"/>
      <c r="HOL13" s="4"/>
      <c r="HOM13" s="2"/>
      <c r="HOV13" s="4"/>
      <c r="HOW13" s="4"/>
      <c r="HOX13" s="4"/>
      <c r="HOY13" s="4"/>
      <c r="HOZ13" s="4"/>
      <c r="HPA13" s="2"/>
      <c r="HPJ13" s="4"/>
      <c r="HPK13" s="4"/>
      <c r="HPL13" s="4"/>
      <c r="HPM13" s="4"/>
      <c r="HPN13" s="4"/>
      <c r="HPO13" s="2"/>
      <c r="HPX13" s="4"/>
      <c r="HPY13" s="4"/>
      <c r="HPZ13" s="4"/>
      <c r="HQA13" s="4"/>
      <c r="HQB13" s="4"/>
      <c r="HQC13" s="2"/>
      <c r="HQL13" s="4"/>
      <c r="HQM13" s="4"/>
      <c r="HQN13" s="4"/>
      <c r="HQO13" s="4"/>
      <c r="HQP13" s="4"/>
      <c r="HQQ13" s="2"/>
      <c r="HQZ13" s="4"/>
      <c r="HRA13" s="4"/>
      <c r="HRB13" s="4"/>
      <c r="HRC13" s="4"/>
      <c r="HRD13" s="4"/>
      <c r="HRE13" s="2"/>
      <c r="HRN13" s="4"/>
      <c r="HRO13" s="4"/>
      <c r="HRP13" s="4"/>
      <c r="HRQ13" s="4"/>
      <c r="HRR13" s="4"/>
      <c r="HRS13" s="2"/>
      <c r="HSB13" s="4"/>
      <c r="HSC13" s="4"/>
      <c r="HSD13" s="4"/>
      <c r="HSE13" s="4"/>
      <c r="HSF13" s="4"/>
      <c r="HSG13" s="2"/>
      <c r="HSP13" s="4"/>
      <c r="HSQ13" s="4"/>
      <c r="HSR13" s="4"/>
      <c r="HSS13" s="4"/>
      <c r="HST13" s="4"/>
      <c r="HSU13" s="2"/>
      <c r="HTD13" s="4"/>
      <c r="HTE13" s="4"/>
      <c r="HTF13" s="4"/>
      <c r="HTG13" s="4"/>
      <c r="HTH13" s="4"/>
      <c r="HTI13" s="2"/>
      <c r="HTR13" s="4"/>
      <c r="HTS13" s="4"/>
      <c r="HTT13" s="4"/>
      <c r="HTU13" s="4"/>
      <c r="HTV13" s="4"/>
      <c r="HTW13" s="2"/>
      <c r="HUF13" s="4"/>
      <c r="HUG13" s="4"/>
      <c r="HUH13" s="4"/>
      <c r="HUI13" s="4"/>
      <c r="HUJ13" s="4"/>
      <c r="HUK13" s="2"/>
      <c r="HUT13" s="4"/>
      <c r="HUU13" s="4"/>
      <c r="HUV13" s="4"/>
      <c r="HUW13" s="4"/>
      <c r="HUX13" s="4"/>
      <c r="HUY13" s="2"/>
      <c r="HVH13" s="4"/>
      <c r="HVI13" s="4"/>
      <c r="HVJ13" s="4"/>
      <c r="HVK13" s="4"/>
      <c r="HVL13" s="4"/>
      <c r="HVM13" s="2"/>
      <c r="HVV13" s="4"/>
      <c r="HVW13" s="4"/>
      <c r="HVX13" s="4"/>
      <c r="HVY13" s="4"/>
      <c r="HVZ13" s="4"/>
      <c r="HWA13" s="2"/>
      <c r="HWJ13" s="4"/>
      <c r="HWK13" s="4"/>
      <c r="HWL13" s="4"/>
      <c r="HWM13" s="4"/>
      <c r="HWN13" s="4"/>
      <c r="HWO13" s="2"/>
      <c r="HWX13" s="4"/>
      <c r="HWY13" s="4"/>
      <c r="HWZ13" s="4"/>
      <c r="HXA13" s="4"/>
      <c r="HXB13" s="4"/>
      <c r="HXC13" s="2"/>
      <c r="HXL13" s="4"/>
      <c r="HXM13" s="4"/>
      <c r="HXN13" s="4"/>
      <c r="HXO13" s="4"/>
      <c r="HXP13" s="4"/>
      <c r="HXQ13" s="2"/>
      <c r="HXZ13" s="4"/>
      <c r="HYA13" s="4"/>
      <c r="HYB13" s="4"/>
      <c r="HYC13" s="4"/>
      <c r="HYD13" s="4"/>
      <c r="HYE13" s="2"/>
      <c r="HYN13" s="4"/>
      <c r="HYO13" s="4"/>
      <c r="HYP13" s="4"/>
      <c r="HYQ13" s="4"/>
      <c r="HYR13" s="4"/>
      <c r="HYS13" s="2"/>
      <c r="HZB13" s="4"/>
      <c r="HZC13" s="4"/>
      <c r="HZD13" s="4"/>
      <c r="HZE13" s="4"/>
      <c r="HZF13" s="4"/>
      <c r="HZG13" s="2"/>
      <c r="HZP13" s="4"/>
      <c r="HZQ13" s="4"/>
      <c r="HZR13" s="4"/>
      <c r="HZS13" s="4"/>
      <c r="HZT13" s="4"/>
      <c r="HZU13" s="2"/>
      <c r="IAD13" s="4"/>
      <c r="IAE13" s="4"/>
      <c r="IAF13" s="4"/>
      <c r="IAG13" s="4"/>
      <c r="IAH13" s="4"/>
      <c r="IAI13" s="2"/>
      <c r="IAR13" s="4"/>
      <c r="IAS13" s="4"/>
      <c r="IAT13" s="4"/>
      <c r="IAU13" s="4"/>
      <c r="IAV13" s="4"/>
      <c r="IAW13" s="2"/>
      <c r="IBF13" s="4"/>
      <c r="IBG13" s="4"/>
      <c r="IBH13" s="4"/>
      <c r="IBI13" s="4"/>
      <c r="IBJ13" s="4"/>
      <c r="IBK13" s="2"/>
      <c r="IBT13" s="4"/>
      <c r="IBU13" s="4"/>
      <c r="IBV13" s="4"/>
      <c r="IBW13" s="4"/>
      <c r="IBX13" s="4"/>
      <c r="IBY13" s="2"/>
      <c r="ICH13" s="4"/>
      <c r="ICI13" s="4"/>
      <c r="ICJ13" s="4"/>
      <c r="ICK13" s="4"/>
      <c r="ICL13" s="4"/>
      <c r="ICM13" s="2"/>
      <c r="ICV13" s="4"/>
      <c r="ICW13" s="4"/>
      <c r="ICX13" s="4"/>
      <c r="ICY13" s="4"/>
      <c r="ICZ13" s="4"/>
      <c r="IDA13" s="2"/>
      <c r="IDJ13" s="4"/>
      <c r="IDK13" s="4"/>
      <c r="IDL13" s="4"/>
      <c r="IDM13" s="4"/>
      <c r="IDN13" s="4"/>
      <c r="IDO13" s="2"/>
      <c r="IDX13" s="4"/>
      <c r="IDY13" s="4"/>
      <c r="IDZ13" s="4"/>
      <c r="IEA13" s="4"/>
      <c r="IEB13" s="4"/>
      <c r="IEC13" s="2"/>
      <c r="IEL13" s="4"/>
      <c r="IEM13" s="4"/>
      <c r="IEN13" s="4"/>
      <c r="IEO13" s="4"/>
      <c r="IEP13" s="4"/>
      <c r="IEQ13" s="2"/>
      <c r="IEZ13" s="4"/>
      <c r="IFA13" s="4"/>
      <c r="IFB13" s="4"/>
      <c r="IFC13" s="4"/>
      <c r="IFD13" s="4"/>
      <c r="IFE13" s="2"/>
      <c r="IFN13" s="4"/>
      <c r="IFO13" s="4"/>
      <c r="IFP13" s="4"/>
      <c r="IFQ13" s="4"/>
      <c r="IFR13" s="4"/>
      <c r="IFS13" s="2"/>
      <c r="IGB13" s="4"/>
      <c r="IGC13" s="4"/>
      <c r="IGD13" s="4"/>
      <c r="IGE13" s="4"/>
      <c r="IGF13" s="4"/>
      <c r="IGG13" s="2"/>
      <c r="IGP13" s="4"/>
      <c r="IGQ13" s="4"/>
      <c r="IGR13" s="4"/>
      <c r="IGS13" s="4"/>
      <c r="IGT13" s="4"/>
      <c r="IGU13" s="2"/>
      <c r="IHD13" s="4"/>
      <c r="IHE13" s="4"/>
      <c r="IHF13" s="4"/>
      <c r="IHG13" s="4"/>
      <c r="IHH13" s="4"/>
      <c r="IHI13" s="2"/>
      <c r="IHR13" s="4"/>
      <c r="IHS13" s="4"/>
      <c r="IHT13" s="4"/>
      <c r="IHU13" s="4"/>
      <c r="IHV13" s="4"/>
      <c r="IHW13" s="2"/>
      <c r="IIF13" s="4"/>
      <c r="IIG13" s="4"/>
      <c r="IIH13" s="4"/>
      <c r="III13" s="4"/>
      <c r="IIJ13" s="4"/>
      <c r="IIK13" s="2"/>
      <c r="IIT13" s="4"/>
      <c r="IIU13" s="4"/>
      <c r="IIV13" s="4"/>
      <c r="IIW13" s="4"/>
      <c r="IIX13" s="4"/>
      <c r="IIY13" s="2"/>
      <c r="IJH13" s="4"/>
      <c r="IJI13" s="4"/>
      <c r="IJJ13" s="4"/>
      <c r="IJK13" s="4"/>
      <c r="IJL13" s="4"/>
      <c r="IJM13" s="2"/>
      <c r="IJV13" s="4"/>
      <c r="IJW13" s="4"/>
      <c r="IJX13" s="4"/>
      <c r="IJY13" s="4"/>
      <c r="IJZ13" s="4"/>
      <c r="IKA13" s="2"/>
      <c r="IKJ13" s="4"/>
      <c r="IKK13" s="4"/>
      <c r="IKL13" s="4"/>
      <c r="IKM13" s="4"/>
      <c r="IKN13" s="4"/>
      <c r="IKO13" s="2"/>
      <c r="IKX13" s="4"/>
      <c r="IKY13" s="4"/>
      <c r="IKZ13" s="4"/>
      <c r="ILA13" s="4"/>
      <c r="ILB13" s="4"/>
      <c r="ILC13" s="2"/>
      <c r="ILL13" s="4"/>
      <c r="ILM13" s="4"/>
      <c r="ILN13" s="4"/>
      <c r="ILO13" s="4"/>
      <c r="ILP13" s="4"/>
      <c r="ILQ13" s="2"/>
      <c r="ILZ13" s="4"/>
      <c r="IMA13" s="4"/>
      <c r="IMB13" s="4"/>
      <c r="IMC13" s="4"/>
      <c r="IMD13" s="4"/>
      <c r="IME13" s="2"/>
      <c r="IMN13" s="4"/>
      <c r="IMO13" s="4"/>
      <c r="IMP13" s="4"/>
      <c r="IMQ13" s="4"/>
      <c r="IMR13" s="4"/>
      <c r="IMS13" s="2"/>
      <c r="INB13" s="4"/>
      <c r="INC13" s="4"/>
      <c r="IND13" s="4"/>
      <c r="INE13" s="4"/>
      <c r="INF13" s="4"/>
      <c r="ING13" s="2"/>
      <c r="INP13" s="4"/>
      <c r="INQ13" s="4"/>
      <c r="INR13" s="4"/>
      <c r="INS13" s="4"/>
      <c r="INT13" s="4"/>
      <c r="INU13" s="2"/>
      <c r="IOD13" s="4"/>
      <c r="IOE13" s="4"/>
      <c r="IOF13" s="4"/>
      <c r="IOG13" s="4"/>
      <c r="IOH13" s="4"/>
      <c r="IOI13" s="2"/>
      <c r="IOR13" s="4"/>
      <c r="IOS13" s="4"/>
      <c r="IOT13" s="4"/>
      <c r="IOU13" s="4"/>
      <c r="IOV13" s="4"/>
      <c r="IOW13" s="2"/>
      <c r="IPF13" s="4"/>
      <c r="IPG13" s="4"/>
      <c r="IPH13" s="4"/>
      <c r="IPI13" s="4"/>
      <c r="IPJ13" s="4"/>
      <c r="IPK13" s="2"/>
      <c r="IPT13" s="4"/>
      <c r="IPU13" s="4"/>
      <c r="IPV13" s="4"/>
      <c r="IPW13" s="4"/>
      <c r="IPX13" s="4"/>
      <c r="IPY13" s="2"/>
      <c r="IQH13" s="4"/>
      <c r="IQI13" s="4"/>
      <c r="IQJ13" s="4"/>
      <c r="IQK13" s="4"/>
      <c r="IQL13" s="4"/>
      <c r="IQM13" s="2"/>
      <c r="IQV13" s="4"/>
      <c r="IQW13" s="4"/>
      <c r="IQX13" s="4"/>
      <c r="IQY13" s="4"/>
      <c r="IQZ13" s="4"/>
      <c r="IRA13" s="2"/>
      <c r="IRJ13" s="4"/>
      <c r="IRK13" s="4"/>
      <c r="IRL13" s="4"/>
      <c r="IRM13" s="4"/>
      <c r="IRN13" s="4"/>
      <c r="IRO13" s="2"/>
      <c r="IRX13" s="4"/>
      <c r="IRY13" s="4"/>
      <c r="IRZ13" s="4"/>
      <c r="ISA13" s="4"/>
      <c r="ISB13" s="4"/>
      <c r="ISC13" s="2"/>
      <c r="ISL13" s="4"/>
      <c r="ISM13" s="4"/>
      <c r="ISN13" s="4"/>
      <c r="ISO13" s="4"/>
      <c r="ISP13" s="4"/>
      <c r="ISQ13" s="2"/>
      <c r="ISZ13" s="4"/>
      <c r="ITA13" s="4"/>
      <c r="ITB13" s="4"/>
      <c r="ITC13" s="4"/>
      <c r="ITD13" s="4"/>
      <c r="ITE13" s="2"/>
      <c r="ITN13" s="4"/>
      <c r="ITO13" s="4"/>
      <c r="ITP13" s="4"/>
      <c r="ITQ13" s="4"/>
      <c r="ITR13" s="4"/>
      <c r="ITS13" s="2"/>
      <c r="IUB13" s="4"/>
      <c r="IUC13" s="4"/>
      <c r="IUD13" s="4"/>
      <c r="IUE13" s="4"/>
      <c r="IUF13" s="4"/>
      <c r="IUG13" s="2"/>
      <c r="IUP13" s="4"/>
      <c r="IUQ13" s="4"/>
      <c r="IUR13" s="4"/>
      <c r="IUS13" s="4"/>
      <c r="IUT13" s="4"/>
      <c r="IUU13" s="2"/>
      <c r="IVD13" s="4"/>
      <c r="IVE13" s="4"/>
      <c r="IVF13" s="4"/>
      <c r="IVG13" s="4"/>
      <c r="IVH13" s="4"/>
      <c r="IVI13" s="2"/>
      <c r="IVR13" s="4"/>
      <c r="IVS13" s="4"/>
      <c r="IVT13" s="4"/>
      <c r="IVU13" s="4"/>
      <c r="IVV13" s="4"/>
      <c r="IVW13" s="2"/>
      <c r="IWF13" s="4"/>
      <c r="IWG13" s="4"/>
      <c r="IWH13" s="4"/>
      <c r="IWI13" s="4"/>
      <c r="IWJ13" s="4"/>
      <c r="IWK13" s="2"/>
      <c r="IWT13" s="4"/>
      <c r="IWU13" s="4"/>
      <c r="IWV13" s="4"/>
      <c r="IWW13" s="4"/>
      <c r="IWX13" s="4"/>
      <c r="IWY13" s="2"/>
      <c r="IXH13" s="4"/>
      <c r="IXI13" s="4"/>
      <c r="IXJ13" s="4"/>
      <c r="IXK13" s="4"/>
      <c r="IXL13" s="4"/>
      <c r="IXM13" s="2"/>
      <c r="IXV13" s="4"/>
      <c r="IXW13" s="4"/>
      <c r="IXX13" s="4"/>
      <c r="IXY13" s="4"/>
      <c r="IXZ13" s="4"/>
      <c r="IYA13" s="2"/>
      <c r="IYJ13" s="4"/>
      <c r="IYK13" s="4"/>
      <c r="IYL13" s="4"/>
      <c r="IYM13" s="4"/>
      <c r="IYN13" s="4"/>
      <c r="IYO13" s="2"/>
      <c r="IYX13" s="4"/>
      <c r="IYY13" s="4"/>
      <c r="IYZ13" s="4"/>
      <c r="IZA13" s="4"/>
      <c r="IZB13" s="4"/>
      <c r="IZC13" s="2"/>
      <c r="IZL13" s="4"/>
      <c r="IZM13" s="4"/>
      <c r="IZN13" s="4"/>
      <c r="IZO13" s="4"/>
      <c r="IZP13" s="4"/>
      <c r="IZQ13" s="2"/>
      <c r="IZZ13" s="4"/>
      <c r="JAA13" s="4"/>
      <c r="JAB13" s="4"/>
      <c r="JAC13" s="4"/>
      <c r="JAD13" s="4"/>
      <c r="JAE13" s="2"/>
      <c r="JAN13" s="4"/>
      <c r="JAO13" s="4"/>
      <c r="JAP13" s="4"/>
      <c r="JAQ13" s="4"/>
      <c r="JAR13" s="4"/>
      <c r="JAS13" s="2"/>
      <c r="JBB13" s="4"/>
      <c r="JBC13" s="4"/>
      <c r="JBD13" s="4"/>
      <c r="JBE13" s="4"/>
      <c r="JBF13" s="4"/>
      <c r="JBG13" s="2"/>
      <c r="JBP13" s="4"/>
      <c r="JBQ13" s="4"/>
      <c r="JBR13" s="4"/>
      <c r="JBS13" s="4"/>
      <c r="JBT13" s="4"/>
      <c r="JBU13" s="2"/>
      <c r="JCD13" s="4"/>
      <c r="JCE13" s="4"/>
      <c r="JCF13" s="4"/>
      <c r="JCG13" s="4"/>
      <c r="JCH13" s="4"/>
      <c r="JCI13" s="2"/>
      <c r="JCR13" s="4"/>
      <c r="JCS13" s="4"/>
      <c r="JCT13" s="4"/>
      <c r="JCU13" s="4"/>
      <c r="JCV13" s="4"/>
      <c r="JCW13" s="2"/>
      <c r="JDF13" s="4"/>
      <c r="JDG13" s="4"/>
      <c r="JDH13" s="4"/>
      <c r="JDI13" s="4"/>
      <c r="JDJ13" s="4"/>
      <c r="JDK13" s="2"/>
      <c r="JDT13" s="4"/>
      <c r="JDU13" s="4"/>
      <c r="JDV13" s="4"/>
      <c r="JDW13" s="4"/>
      <c r="JDX13" s="4"/>
      <c r="JDY13" s="2"/>
      <c r="JEH13" s="4"/>
      <c r="JEI13" s="4"/>
      <c r="JEJ13" s="4"/>
      <c r="JEK13" s="4"/>
      <c r="JEL13" s="4"/>
      <c r="JEM13" s="2"/>
      <c r="JEV13" s="4"/>
      <c r="JEW13" s="4"/>
      <c r="JEX13" s="4"/>
      <c r="JEY13" s="4"/>
      <c r="JEZ13" s="4"/>
      <c r="JFA13" s="2"/>
      <c r="JFJ13" s="4"/>
      <c r="JFK13" s="4"/>
      <c r="JFL13" s="4"/>
      <c r="JFM13" s="4"/>
      <c r="JFN13" s="4"/>
      <c r="JFO13" s="2"/>
      <c r="JFX13" s="4"/>
      <c r="JFY13" s="4"/>
      <c r="JFZ13" s="4"/>
      <c r="JGA13" s="4"/>
      <c r="JGB13" s="4"/>
      <c r="JGC13" s="2"/>
      <c r="JGL13" s="4"/>
      <c r="JGM13" s="4"/>
      <c r="JGN13" s="4"/>
      <c r="JGO13" s="4"/>
      <c r="JGP13" s="4"/>
      <c r="JGQ13" s="2"/>
      <c r="JGZ13" s="4"/>
      <c r="JHA13" s="4"/>
      <c r="JHB13" s="4"/>
      <c r="JHC13" s="4"/>
      <c r="JHD13" s="4"/>
      <c r="JHE13" s="2"/>
      <c r="JHN13" s="4"/>
      <c r="JHO13" s="4"/>
      <c r="JHP13" s="4"/>
      <c r="JHQ13" s="4"/>
      <c r="JHR13" s="4"/>
      <c r="JHS13" s="2"/>
      <c r="JIB13" s="4"/>
      <c r="JIC13" s="4"/>
      <c r="JID13" s="4"/>
      <c r="JIE13" s="4"/>
      <c r="JIF13" s="4"/>
      <c r="JIG13" s="2"/>
      <c r="JIP13" s="4"/>
      <c r="JIQ13" s="4"/>
      <c r="JIR13" s="4"/>
      <c r="JIS13" s="4"/>
      <c r="JIT13" s="4"/>
      <c r="JIU13" s="2"/>
      <c r="JJD13" s="4"/>
      <c r="JJE13" s="4"/>
      <c r="JJF13" s="4"/>
      <c r="JJG13" s="4"/>
      <c r="JJH13" s="4"/>
      <c r="JJI13" s="2"/>
      <c r="JJR13" s="4"/>
      <c r="JJS13" s="4"/>
      <c r="JJT13" s="4"/>
      <c r="JJU13" s="4"/>
      <c r="JJV13" s="4"/>
      <c r="JJW13" s="2"/>
      <c r="JKF13" s="4"/>
      <c r="JKG13" s="4"/>
      <c r="JKH13" s="4"/>
      <c r="JKI13" s="4"/>
      <c r="JKJ13" s="4"/>
      <c r="JKK13" s="2"/>
      <c r="JKT13" s="4"/>
      <c r="JKU13" s="4"/>
      <c r="JKV13" s="4"/>
      <c r="JKW13" s="4"/>
      <c r="JKX13" s="4"/>
      <c r="JKY13" s="2"/>
      <c r="JLH13" s="4"/>
      <c r="JLI13" s="4"/>
      <c r="JLJ13" s="4"/>
      <c r="JLK13" s="4"/>
      <c r="JLL13" s="4"/>
      <c r="JLM13" s="2"/>
      <c r="JLV13" s="4"/>
      <c r="JLW13" s="4"/>
      <c r="JLX13" s="4"/>
      <c r="JLY13" s="4"/>
      <c r="JLZ13" s="4"/>
      <c r="JMA13" s="2"/>
      <c r="JMJ13" s="4"/>
      <c r="JMK13" s="4"/>
      <c r="JML13" s="4"/>
      <c r="JMM13" s="4"/>
      <c r="JMN13" s="4"/>
      <c r="JMO13" s="2"/>
      <c r="JMX13" s="4"/>
      <c r="JMY13" s="4"/>
      <c r="JMZ13" s="4"/>
      <c r="JNA13" s="4"/>
      <c r="JNB13" s="4"/>
      <c r="JNC13" s="2"/>
      <c r="JNL13" s="4"/>
      <c r="JNM13" s="4"/>
      <c r="JNN13" s="4"/>
      <c r="JNO13" s="4"/>
      <c r="JNP13" s="4"/>
      <c r="JNQ13" s="2"/>
      <c r="JNZ13" s="4"/>
      <c r="JOA13" s="4"/>
      <c r="JOB13" s="4"/>
      <c r="JOC13" s="4"/>
      <c r="JOD13" s="4"/>
      <c r="JOE13" s="2"/>
      <c r="JON13" s="4"/>
      <c r="JOO13" s="4"/>
      <c r="JOP13" s="4"/>
      <c r="JOQ13" s="4"/>
      <c r="JOR13" s="4"/>
      <c r="JOS13" s="2"/>
      <c r="JPB13" s="4"/>
      <c r="JPC13" s="4"/>
      <c r="JPD13" s="4"/>
      <c r="JPE13" s="4"/>
      <c r="JPF13" s="4"/>
      <c r="JPG13" s="2"/>
      <c r="JPP13" s="4"/>
      <c r="JPQ13" s="4"/>
      <c r="JPR13" s="4"/>
      <c r="JPS13" s="4"/>
      <c r="JPT13" s="4"/>
      <c r="JPU13" s="2"/>
      <c r="JQD13" s="4"/>
      <c r="JQE13" s="4"/>
      <c r="JQF13" s="4"/>
      <c r="JQG13" s="4"/>
      <c r="JQH13" s="4"/>
      <c r="JQI13" s="2"/>
      <c r="JQR13" s="4"/>
      <c r="JQS13" s="4"/>
      <c r="JQT13" s="4"/>
      <c r="JQU13" s="4"/>
      <c r="JQV13" s="4"/>
      <c r="JQW13" s="2"/>
      <c r="JRF13" s="4"/>
      <c r="JRG13" s="4"/>
      <c r="JRH13" s="4"/>
      <c r="JRI13" s="4"/>
      <c r="JRJ13" s="4"/>
      <c r="JRK13" s="2"/>
      <c r="JRT13" s="4"/>
      <c r="JRU13" s="4"/>
      <c r="JRV13" s="4"/>
      <c r="JRW13" s="4"/>
      <c r="JRX13" s="4"/>
      <c r="JRY13" s="2"/>
      <c r="JSH13" s="4"/>
      <c r="JSI13" s="4"/>
      <c r="JSJ13" s="4"/>
      <c r="JSK13" s="4"/>
      <c r="JSL13" s="4"/>
      <c r="JSM13" s="2"/>
      <c r="JSV13" s="4"/>
      <c r="JSW13" s="4"/>
      <c r="JSX13" s="4"/>
      <c r="JSY13" s="4"/>
      <c r="JSZ13" s="4"/>
      <c r="JTA13" s="2"/>
      <c r="JTJ13" s="4"/>
      <c r="JTK13" s="4"/>
      <c r="JTL13" s="4"/>
      <c r="JTM13" s="4"/>
      <c r="JTN13" s="4"/>
      <c r="JTO13" s="2"/>
      <c r="JTX13" s="4"/>
      <c r="JTY13" s="4"/>
      <c r="JTZ13" s="4"/>
      <c r="JUA13" s="4"/>
      <c r="JUB13" s="4"/>
      <c r="JUC13" s="2"/>
      <c r="JUL13" s="4"/>
      <c r="JUM13" s="4"/>
      <c r="JUN13" s="4"/>
      <c r="JUO13" s="4"/>
      <c r="JUP13" s="4"/>
      <c r="JUQ13" s="2"/>
      <c r="JUZ13" s="4"/>
      <c r="JVA13" s="4"/>
      <c r="JVB13" s="4"/>
      <c r="JVC13" s="4"/>
      <c r="JVD13" s="4"/>
      <c r="JVE13" s="2"/>
      <c r="JVN13" s="4"/>
      <c r="JVO13" s="4"/>
      <c r="JVP13" s="4"/>
      <c r="JVQ13" s="4"/>
      <c r="JVR13" s="4"/>
      <c r="JVS13" s="2"/>
      <c r="JWB13" s="4"/>
      <c r="JWC13" s="4"/>
      <c r="JWD13" s="4"/>
      <c r="JWE13" s="4"/>
      <c r="JWF13" s="4"/>
      <c r="JWG13" s="2"/>
      <c r="JWP13" s="4"/>
      <c r="JWQ13" s="4"/>
      <c r="JWR13" s="4"/>
      <c r="JWS13" s="4"/>
      <c r="JWT13" s="4"/>
      <c r="JWU13" s="2"/>
      <c r="JXD13" s="4"/>
      <c r="JXE13" s="4"/>
      <c r="JXF13" s="4"/>
      <c r="JXG13" s="4"/>
      <c r="JXH13" s="4"/>
      <c r="JXI13" s="2"/>
      <c r="JXR13" s="4"/>
      <c r="JXS13" s="4"/>
      <c r="JXT13" s="4"/>
      <c r="JXU13" s="4"/>
      <c r="JXV13" s="4"/>
      <c r="JXW13" s="2"/>
      <c r="JYF13" s="4"/>
      <c r="JYG13" s="4"/>
      <c r="JYH13" s="4"/>
      <c r="JYI13" s="4"/>
      <c r="JYJ13" s="4"/>
      <c r="JYK13" s="2"/>
      <c r="JYT13" s="4"/>
      <c r="JYU13" s="4"/>
      <c r="JYV13" s="4"/>
      <c r="JYW13" s="4"/>
      <c r="JYX13" s="4"/>
      <c r="JYY13" s="2"/>
      <c r="JZH13" s="4"/>
      <c r="JZI13" s="4"/>
      <c r="JZJ13" s="4"/>
      <c r="JZK13" s="4"/>
      <c r="JZL13" s="4"/>
      <c r="JZM13" s="2"/>
      <c r="JZV13" s="4"/>
      <c r="JZW13" s="4"/>
      <c r="JZX13" s="4"/>
      <c r="JZY13" s="4"/>
      <c r="JZZ13" s="4"/>
      <c r="KAA13" s="2"/>
      <c r="KAJ13" s="4"/>
      <c r="KAK13" s="4"/>
      <c r="KAL13" s="4"/>
      <c r="KAM13" s="4"/>
      <c r="KAN13" s="4"/>
      <c r="KAO13" s="2"/>
      <c r="KAX13" s="4"/>
      <c r="KAY13" s="4"/>
      <c r="KAZ13" s="4"/>
      <c r="KBA13" s="4"/>
      <c r="KBB13" s="4"/>
      <c r="KBC13" s="2"/>
      <c r="KBL13" s="4"/>
      <c r="KBM13" s="4"/>
      <c r="KBN13" s="4"/>
      <c r="KBO13" s="4"/>
      <c r="KBP13" s="4"/>
      <c r="KBQ13" s="2"/>
      <c r="KBZ13" s="4"/>
      <c r="KCA13" s="4"/>
      <c r="KCB13" s="4"/>
      <c r="KCC13" s="4"/>
      <c r="KCD13" s="4"/>
      <c r="KCE13" s="2"/>
      <c r="KCN13" s="4"/>
      <c r="KCO13" s="4"/>
      <c r="KCP13" s="4"/>
      <c r="KCQ13" s="4"/>
      <c r="KCR13" s="4"/>
      <c r="KCS13" s="2"/>
      <c r="KDB13" s="4"/>
      <c r="KDC13" s="4"/>
      <c r="KDD13" s="4"/>
      <c r="KDE13" s="4"/>
      <c r="KDF13" s="4"/>
      <c r="KDG13" s="2"/>
      <c r="KDP13" s="4"/>
      <c r="KDQ13" s="4"/>
      <c r="KDR13" s="4"/>
      <c r="KDS13" s="4"/>
      <c r="KDT13" s="4"/>
      <c r="KDU13" s="2"/>
      <c r="KED13" s="4"/>
      <c r="KEE13" s="4"/>
      <c r="KEF13" s="4"/>
      <c r="KEG13" s="4"/>
      <c r="KEH13" s="4"/>
      <c r="KEI13" s="2"/>
      <c r="KER13" s="4"/>
      <c r="KES13" s="4"/>
      <c r="KET13" s="4"/>
      <c r="KEU13" s="4"/>
      <c r="KEV13" s="4"/>
      <c r="KEW13" s="2"/>
      <c r="KFF13" s="4"/>
      <c r="KFG13" s="4"/>
      <c r="KFH13" s="4"/>
      <c r="KFI13" s="4"/>
      <c r="KFJ13" s="4"/>
      <c r="KFK13" s="2"/>
      <c r="KFT13" s="4"/>
      <c r="KFU13" s="4"/>
      <c r="KFV13" s="4"/>
      <c r="KFW13" s="4"/>
      <c r="KFX13" s="4"/>
      <c r="KFY13" s="2"/>
      <c r="KGH13" s="4"/>
      <c r="KGI13" s="4"/>
      <c r="KGJ13" s="4"/>
      <c r="KGK13" s="4"/>
      <c r="KGL13" s="4"/>
      <c r="KGM13" s="2"/>
      <c r="KGV13" s="4"/>
      <c r="KGW13" s="4"/>
      <c r="KGX13" s="4"/>
      <c r="KGY13" s="4"/>
      <c r="KGZ13" s="4"/>
      <c r="KHA13" s="2"/>
      <c r="KHJ13" s="4"/>
      <c r="KHK13" s="4"/>
      <c r="KHL13" s="4"/>
      <c r="KHM13" s="4"/>
      <c r="KHN13" s="4"/>
      <c r="KHO13" s="2"/>
      <c r="KHX13" s="4"/>
      <c r="KHY13" s="4"/>
      <c r="KHZ13" s="4"/>
      <c r="KIA13" s="4"/>
      <c r="KIB13" s="4"/>
      <c r="KIC13" s="2"/>
      <c r="KIL13" s="4"/>
      <c r="KIM13" s="4"/>
      <c r="KIN13" s="4"/>
      <c r="KIO13" s="4"/>
      <c r="KIP13" s="4"/>
      <c r="KIQ13" s="2"/>
      <c r="KIZ13" s="4"/>
      <c r="KJA13" s="4"/>
      <c r="KJB13" s="4"/>
      <c r="KJC13" s="4"/>
      <c r="KJD13" s="4"/>
      <c r="KJE13" s="2"/>
      <c r="KJN13" s="4"/>
      <c r="KJO13" s="4"/>
      <c r="KJP13" s="4"/>
      <c r="KJQ13" s="4"/>
      <c r="KJR13" s="4"/>
      <c r="KJS13" s="2"/>
      <c r="KKB13" s="4"/>
      <c r="KKC13" s="4"/>
      <c r="KKD13" s="4"/>
      <c r="KKE13" s="4"/>
      <c r="KKF13" s="4"/>
      <c r="KKG13" s="2"/>
      <c r="KKP13" s="4"/>
      <c r="KKQ13" s="4"/>
      <c r="KKR13" s="4"/>
      <c r="KKS13" s="4"/>
      <c r="KKT13" s="4"/>
      <c r="KKU13" s="2"/>
      <c r="KLD13" s="4"/>
      <c r="KLE13" s="4"/>
      <c r="KLF13" s="4"/>
      <c r="KLG13" s="4"/>
      <c r="KLH13" s="4"/>
      <c r="KLI13" s="2"/>
      <c r="KLR13" s="4"/>
      <c r="KLS13" s="4"/>
      <c r="KLT13" s="4"/>
      <c r="KLU13" s="4"/>
      <c r="KLV13" s="4"/>
      <c r="KLW13" s="2"/>
      <c r="KMF13" s="4"/>
      <c r="KMG13" s="4"/>
      <c r="KMH13" s="4"/>
      <c r="KMI13" s="4"/>
      <c r="KMJ13" s="4"/>
      <c r="KMK13" s="2"/>
      <c r="KMT13" s="4"/>
      <c r="KMU13" s="4"/>
      <c r="KMV13" s="4"/>
      <c r="KMW13" s="4"/>
      <c r="KMX13" s="4"/>
      <c r="KMY13" s="2"/>
      <c r="KNH13" s="4"/>
      <c r="KNI13" s="4"/>
      <c r="KNJ13" s="4"/>
      <c r="KNK13" s="4"/>
      <c r="KNL13" s="4"/>
      <c r="KNM13" s="2"/>
      <c r="KNV13" s="4"/>
      <c r="KNW13" s="4"/>
      <c r="KNX13" s="4"/>
      <c r="KNY13" s="4"/>
      <c r="KNZ13" s="4"/>
      <c r="KOA13" s="2"/>
      <c r="KOJ13" s="4"/>
      <c r="KOK13" s="4"/>
      <c r="KOL13" s="4"/>
      <c r="KOM13" s="4"/>
      <c r="KON13" s="4"/>
      <c r="KOO13" s="2"/>
      <c r="KOX13" s="4"/>
      <c r="KOY13" s="4"/>
      <c r="KOZ13" s="4"/>
      <c r="KPA13" s="4"/>
      <c r="KPB13" s="4"/>
      <c r="KPC13" s="2"/>
      <c r="KPL13" s="4"/>
      <c r="KPM13" s="4"/>
      <c r="KPN13" s="4"/>
      <c r="KPO13" s="4"/>
      <c r="KPP13" s="4"/>
      <c r="KPQ13" s="2"/>
      <c r="KPZ13" s="4"/>
      <c r="KQA13" s="4"/>
      <c r="KQB13" s="4"/>
      <c r="KQC13" s="4"/>
      <c r="KQD13" s="4"/>
      <c r="KQE13" s="2"/>
      <c r="KQN13" s="4"/>
      <c r="KQO13" s="4"/>
      <c r="KQP13" s="4"/>
      <c r="KQQ13" s="4"/>
      <c r="KQR13" s="4"/>
      <c r="KQS13" s="2"/>
      <c r="KRB13" s="4"/>
      <c r="KRC13" s="4"/>
      <c r="KRD13" s="4"/>
      <c r="KRE13" s="4"/>
      <c r="KRF13" s="4"/>
      <c r="KRG13" s="2"/>
      <c r="KRP13" s="4"/>
      <c r="KRQ13" s="4"/>
      <c r="KRR13" s="4"/>
      <c r="KRS13" s="4"/>
      <c r="KRT13" s="4"/>
      <c r="KRU13" s="2"/>
      <c r="KSD13" s="4"/>
      <c r="KSE13" s="4"/>
      <c r="KSF13" s="4"/>
      <c r="KSG13" s="4"/>
      <c r="KSH13" s="4"/>
      <c r="KSI13" s="2"/>
      <c r="KSR13" s="4"/>
      <c r="KSS13" s="4"/>
      <c r="KST13" s="4"/>
      <c r="KSU13" s="4"/>
      <c r="KSV13" s="4"/>
      <c r="KSW13" s="2"/>
      <c r="KTF13" s="4"/>
      <c r="KTG13" s="4"/>
      <c r="KTH13" s="4"/>
      <c r="KTI13" s="4"/>
      <c r="KTJ13" s="4"/>
      <c r="KTK13" s="2"/>
      <c r="KTT13" s="4"/>
      <c r="KTU13" s="4"/>
      <c r="KTV13" s="4"/>
      <c r="KTW13" s="4"/>
      <c r="KTX13" s="4"/>
      <c r="KTY13" s="2"/>
      <c r="KUH13" s="4"/>
      <c r="KUI13" s="4"/>
      <c r="KUJ13" s="4"/>
      <c r="KUK13" s="4"/>
      <c r="KUL13" s="4"/>
      <c r="KUM13" s="2"/>
      <c r="KUV13" s="4"/>
      <c r="KUW13" s="4"/>
      <c r="KUX13" s="4"/>
      <c r="KUY13" s="4"/>
      <c r="KUZ13" s="4"/>
      <c r="KVA13" s="2"/>
      <c r="KVJ13" s="4"/>
      <c r="KVK13" s="4"/>
      <c r="KVL13" s="4"/>
      <c r="KVM13" s="4"/>
      <c r="KVN13" s="4"/>
      <c r="KVO13" s="2"/>
      <c r="KVX13" s="4"/>
      <c r="KVY13" s="4"/>
      <c r="KVZ13" s="4"/>
      <c r="KWA13" s="4"/>
      <c r="KWB13" s="4"/>
      <c r="KWC13" s="2"/>
      <c r="KWL13" s="4"/>
      <c r="KWM13" s="4"/>
      <c r="KWN13" s="4"/>
      <c r="KWO13" s="4"/>
      <c r="KWP13" s="4"/>
      <c r="KWQ13" s="2"/>
      <c r="KWZ13" s="4"/>
      <c r="KXA13" s="4"/>
      <c r="KXB13" s="4"/>
      <c r="KXC13" s="4"/>
      <c r="KXD13" s="4"/>
      <c r="KXE13" s="2"/>
      <c r="KXN13" s="4"/>
      <c r="KXO13" s="4"/>
      <c r="KXP13" s="4"/>
      <c r="KXQ13" s="4"/>
      <c r="KXR13" s="4"/>
      <c r="KXS13" s="2"/>
      <c r="KYB13" s="4"/>
      <c r="KYC13" s="4"/>
      <c r="KYD13" s="4"/>
      <c r="KYE13" s="4"/>
      <c r="KYF13" s="4"/>
      <c r="KYG13" s="2"/>
      <c r="KYP13" s="4"/>
      <c r="KYQ13" s="4"/>
      <c r="KYR13" s="4"/>
      <c r="KYS13" s="4"/>
      <c r="KYT13" s="4"/>
      <c r="KYU13" s="2"/>
      <c r="KZD13" s="4"/>
      <c r="KZE13" s="4"/>
      <c r="KZF13" s="4"/>
      <c r="KZG13" s="4"/>
      <c r="KZH13" s="4"/>
      <c r="KZI13" s="2"/>
      <c r="KZR13" s="4"/>
      <c r="KZS13" s="4"/>
      <c r="KZT13" s="4"/>
      <c r="KZU13" s="4"/>
      <c r="KZV13" s="4"/>
      <c r="KZW13" s="2"/>
      <c r="LAF13" s="4"/>
      <c r="LAG13" s="4"/>
      <c r="LAH13" s="4"/>
      <c r="LAI13" s="4"/>
      <c r="LAJ13" s="4"/>
      <c r="LAK13" s="2"/>
      <c r="LAT13" s="4"/>
      <c r="LAU13" s="4"/>
      <c r="LAV13" s="4"/>
      <c r="LAW13" s="4"/>
      <c r="LAX13" s="4"/>
      <c r="LAY13" s="2"/>
      <c r="LBH13" s="4"/>
      <c r="LBI13" s="4"/>
      <c r="LBJ13" s="4"/>
      <c r="LBK13" s="4"/>
      <c r="LBL13" s="4"/>
      <c r="LBM13" s="2"/>
      <c r="LBV13" s="4"/>
      <c r="LBW13" s="4"/>
      <c r="LBX13" s="4"/>
      <c r="LBY13" s="4"/>
      <c r="LBZ13" s="4"/>
      <c r="LCA13" s="2"/>
      <c r="LCJ13" s="4"/>
      <c r="LCK13" s="4"/>
      <c r="LCL13" s="4"/>
      <c r="LCM13" s="4"/>
      <c r="LCN13" s="4"/>
      <c r="LCO13" s="2"/>
      <c r="LCX13" s="4"/>
      <c r="LCY13" s="4"/>
      <c r="LCZ13" s="4"/>
      <c r="LDA13" s="4"/>
      <c r="LDB13" s="4"/>
      <c r="LDC13" s="2"/>
      <c r="LDL13" s="4"/>
      <c r="LDM13" s="4"/>
      <c r="LDN13" s="4"/>
      <c r="LDO13" s="4"/>
      <c r="LDP13" s="4"/>
      <c r="LDQ13" s="2"/>
      <c r="LDZ13" s="4"/>
      <c r="LEA13" s="4"/>
      <c r="LEB13" s="4"/>
      <c r="LEC13" s="4"/>
      <c r="LED13" s="4"/>
      <c r="LEE13" s="2"/>
      <c r="LEN13" s="4"/>
      <c r="LEO13" s="4"/>
      <c r="LEP13" s="4"/>
      <c r="LEQ13" s="4"/>
      <c r="LER13" s="4"/>
      <c r="LES13" s="2"/>
      <c r="LFB13" s="4"/>
      <c r="LFC13" s="4"/>
      <c r="LFD13" s="4"/>
      <c r="LFE13" s="4"/>
      <c r="LFF13" s="4"/>
      <c r="LFG13" s="2"/>
      <c r="LFP13" s="4"/>
      <c r="LFQ13" s="4"/>
      <c r="LFR13" s="4"/>
      <c r="LFS13" s="4"/>
      <c r="LFT13" s="4"/>
      <c r="LFU13" s="2"/>
      <c r="LGD13" s="4"/>
      <c r="LGE13" s="4"/>
      <c r="LGF13" s="4"/>
      <c r="LGG13" s="4"/>
      <c r="LGH13" s="4"/>
      <c r="LGI13" s="2"/>
      <c r="LGR13" s="4"/>
      <c r="LGS13" s="4"/>
      <c r="LGT13" s="4"/>
      <c r="LGU13" s="4"/>
      <c r="LGV13" s="4"/>
      <c r="LGW13" s="2"/>
      <c r="LHF13" s="4"/>
      <c r="LHG13" s="4"/>
      <c r="LHH13" s="4"/>
      <c r="LHI13" s="4"/>
      <c r="LHJ13" s="4"/>
      <c r="LHK13" s="2"/>
      <c r="LHT13" s="4"/>
      <c r="LHU13" s="4"/>
      <c r="LHV13" s="4"/>
      <c r="LHW13" s="4"/>
      <c r="LHX13" s="4"/>
      <c r="LHY13" s="2"/>
      <c r="LIH13" s="4"/>
      <c r="LII13" s="4"/>
      <c r="LIJ13" s="4"/>
      <c r="LIK13" s="4"/>
      <c r="LIL13" s="4"/>
      <c r="LIM13" s="2"/>
      <c r="LIV13" s="4"/>
      <c r="LIW13" s="4"/>
      <c r="LIX13" s="4"/>
      <c r="LIY13" s="4"/>
      <c r="LIZ13" s="4"/>
      <c r="LJA13" s="2"/>
      <c r="LJJ13" s="4"/>
      <c r="LJK13" s="4"/>
      <c r="LJL13" s="4"/>
      <c r="LJM13" s="4"/>
      <c r="LJN13" s="4"/>
      <c r="LJO13" s="2"/>
      <c r="LJX13" s="4"/>
      <c r="LJY13" s="4"/>
      <c r="LJZ13" s="4"/>
      <c r="LKA13" s="4"/>
      <c r="LKB13" s="4"/>
      <c r="LKC13" s="2"/>
      <c r="LKL13" s="4"/>
      <c r="LKM13" s="4"/>
      <c r="LKN13" s="4"/>
      <c r="LKO13" s="4"/>
      <c r="LKP13" s="4"/>
      <c r="LKQ13" s="2"/>
      <c r="LKZ13" s="4"/>
      <c r="LLA13" s="4"/>
      <c r="LLB13" s="4"/>
      <c r="LLC13" s="4"/>
      <c r="LLD13" s="4"/>
      <c r="LLE13" s="2"/>
      <c r="LLN13" s="4"/>
      <c r="LLO13" s="4"/>
      <c r="LLP13" s="4"/>
      <c r="LLQ13" s="4"/>
      <c r="LLR13" s="4"/>
      <c r="LLS13" s="2"/>
      <c r="LMB13" s="4"/>
      <c r="LMC13" s="4"/>
      <c r="LMD13" s="4"/>
      <c r="LME13" s="4"/>
      <c r="LMF13" s="4"/>
      <c r="LMG13" s="2"/>
      <c r="LMP13" s="4"/>
      <c r="LMQ13" s="4"/>
      <c r="LMR13" s="4"/>
      <c r="LMS13" s="4"/>
      <c r="LMT13" s="4"/>
      <c r="LMU13" s="2"/>
      <c r="LND13" s="4"/>
      <c r="LNE13" s="4"/>
      <c r="LNF13" s="4"/>
      <c r="LNG13" s="4"/>
      <c r="LNH13" s="4"/>
      <c r="LNI13" s="2"/>
      <c r="LNR13" s="4"/>
      <c r="LNS13" s="4"/>
      <c r="LNT13" s="4"/>
      <c r="LNU13" s="4"/>
      <c r="LNV13" s="4"/>
      <c r="LNW13" s="2"/>
      <c r="LOF13" s="4"/>
      <c r="LOG13" s="4"/>
      <c r="LOH13" s="4"/>
      <c r="LOI13" s="4"/>
      <c r="LOJ13" s="4"/>
      <c r="LOK13" s="2"/>
      <c r="LOT13" s="4"/>
      <c r="LOU13" s="4"/>
      <c r="LOV13" s="4"/>
      <c r="LOW13" s="4"/>
      <c r="LOX13" s="4"/>
      <c r="LOY13" s="2"/>
      <c r="LPH13" s="4"/>
      <c r="LPI13" s="4"/>
      <c r="LPJ13" s="4"/>
      <c r="LPK13" s="4"/>
      <c r="LPL13" s="4"/>
      <c r="LPM13" s="2"/>
      <c r="LPV13" s="4"/>
      <c r="LPW13" s="4"/>
      <c r="LPX13" s="4"/>
      <c r="LPY13" s="4"/>
      <c r="LPZ13" s="4"/>
      <c r="LQA13" s="2"/>
      <c r="LQJ13" s="4"/>
      <c r="LQK13" s="4"/>
      <c r="LQL13" s="4"/>
      <c r="LQM13" s="4"/>
      <c r="LQN13" s="4"/>
      <c r="LQO13" s="2"/>
      <c r="LQX13" s="4"/>
      <c r="LQY13" s="4"/>
      <c r="LQZ13" s="4"/>
      <c r="LRA13" s="4"/>
      <c r="LRB13" s="4"/>
      <c r="LRC13" s="2"/>
      <c r="LRL13" s="4"/>
      <c r="LRM13" s="4"/>
      <c r="LRN13" s="4"/>
      <c r="LRO13" s="4"/>
      <c r="LRP13" s="4"/>
      <c r="LRQ13" s="2"/>
      <c r="LRZ13" s="4"/>
      <c r="LSA13" s="4"/>
      <c r="LSB13" s="4"/>
      <c r="LSC13" s="4"/>
      <c r="LSD13" s="4"/>
      <c r="LSE13" s="2"/>
      <c r="LSN13" s="4"/>
      <c r="LSO13" s="4"/>
      <c r="LSP13" s="4"/>
      <c r="LSQ13" s="4"/>
      <c r="LSR13" s="4"/>
      <c r="LSS13" s="2"/>
      <c r="LTB13" s="4"/>
      <c r="LTC13" s="4"/>
      <c r="LTD13" s="4"/>
      <c r="LTE13" s="4"/>
      <c r="LTF13" s="4"/>
      <c r="LTG13" s="2"/>
      <c r="LTP13" s="4"/>
      <c r="LTQ13" s="4"/>
      <c r="LTR13" s="4"/>
      <c r="LTS13" s="4"/>
      <c r="LTT13" s="4"/>
      <c r="LTU13" s="2"/>
      <c r="LUD13" s="4"/>
      <c r="LUE13" s="4"/>
      <c r="LUF13" s="4"/>
      <c r="LUG13" s="4"/>
      <c r="LUH13" s="4"/>
      <c r="LUI13" s="2"/>
      <c r="LUR13" s="4"/>
      <c r="LUS13" s="4"/>
      <c r="LUT13" s="4"/>
      <c r="LUU13" s="4"/>
      <c r="LUV13" s="4"/>
      <c r="LUW13" s="2"/>
      <c r="LVF13" s="4"/>
      <c r="LVG13" s="4"/>
      <c r="LVH13" s="4"/>
      <c r="LVI13" s="4"/>
      <c r="LVJ13" s="4"/>
      <c r="LVK13" s="2"/>
      <c r="LVT13" s="4"/>
      <c r="LVU13" s="4"/>
      <c r="LVV13" s="4"/>
      <c r="LVW13" s="4"/>
      <c r="LVX13" s="4"/>
      <c r="LVY13" s="2"/>
      <c r="LWH13" s="4"/>
      <c r="LWI13" s="4"/>
      <c r="LWJ13" s="4"/>
      <c r="LWK13" s="4"/>
      <c r="LWL13" s="4"/>
      <c r="LWM13" s="2"/>
      <c r="LWV13" s="4"/>
      <c r="LWW13" s="4"/>
      <c r="LWX13" s="4"/>
      <c r="LWY13" s="4"/>
      <c r="LWZ13" s="4"/>
      <c r="LXA13" s="2"/>
      <c r="LXJ13" s="4"/>
      <c r="LXK13" s="4"/>
      <c r="LXL13" s="4"/>
      <c r="LXM13" s="4"/>
      <c r="LXN13" s="4"/>
      <c r="LXO13" s="2"/>
      <c r="LXX13" s="4"/>
      <c r="LXY13" s="4"/>
      <c r="LXZ13" s="4"/>
      <c r="LYA13" s="4"/>
      <c r="LYB13" s="4"/>
      <c r="LYC13" s="2"/>
      <c r="LYL13" s="4"/>
      <c r="LYM13" s="4"/>
      <c r="LYN13" s="4"/>
      <c r="LYO13" s="4"/>
      <c r="LYP13" s="4"/>
      <c r="LYQ13" s="2"/>
      <c r="LYZ13" s="4"/>
      <c r="LZA13" s="4"/>
      <c r="LZB13" s="4"/>
      <c r="LZC13" s="4"/>
      <c r="LZD13" s="4"/>
      <c r="LZE13" s="2"/>
      <c r="LZN13" s="4"/>
      <c r="LZO13" s="4"/>
      <c r="LZP13" s="4"/>
      <c r="LZQ13" s="4"/>
      <c r="LZR13" s="4"/>
      <c r="LZS13" s="2"/>
      <c r="MAB13" s="4"/>
      <c r="MAC13" s="4"/>
      <c r="MAD13" s="4"/>
      <c r="MAE13" s="4"/>
      <c r="MAF13" s="4"/>
      <c r="MAG13" s="2"/>
      <c r="MAP13" s="4"/>
      <c r="MAQ13" s="4"/>
      <c r="MAR13" s="4"/>
      <c r="MAS13" s="4"/>
      <c r="MAT13" s="4"/>
      <c r="MAU13" s="2"/>
      <c r="MBD13" s="4"/>
      <c r="MBE13" s="4"/>
      <c r="MBF13" s="4"/>
      <c r="MBG13" s="4"/>
      <c r="MBH13" s="4"/>
      <c r="MBI13" s="2"/>
      <c r="MBR13" s="4"/>
      <c r="MBS13" s="4"/>
      <c r="MBT13" s="4"/>
      <c r="MBU13" s="4"/>
      <c r="MBV13" s="4"/>
      <c r="MBW13" s="2"/>
      <c r="MCF13" s="4"/>
      <c r="MCG13" s="4"/>
      <c r="MCH13" s="4"/>
      <c r="MCI13" s="4"/>
      <c r="MCJ13" s="4"/>
      <c r="MCK13" s="2"/>
      <c r="MCT13" s="4"/>
      <c r="MCU13" s="4"/>
      <c r="MCV13" s="4"/>
      <c r="MCW13" s="4"/>
      <c r="MCX13" s="4"/>
      <c r="MCY13" s="2"/>
      <c r="MDH13" s="4"/>
      <c r="MDI13" s="4"/>
      <c r="MDJ13" s="4"/>
      <c r="MDK13" s="4"/>
      <c r="MDL13" s="4"/>
      <c r="MDM13" s="2"/>
      <c r="MDV13" s="4"/>
      <c r="MDW13" s="4"/>
      <c r="MDX13" s="4"/>
      <c r="MDY13" s="4"/>
      <c r="MDZ13" s="4"/>
      <c r="MEA13" s="2"/>
      <c r="MEJ13" s="4"/>
      <c r="MEK13" s="4"/>
      <c r="MEL13" s="4"/>
      <c r="MEM13" s="4"/>
      <c r="MEN13" s="4"/>
      <c r="MEO13" s="2"/>
      <c r="MEX13" s="4"/>
      <c r="MEY13" s="4"/>
      <c r="MEZ13" s="4"/>
      <c r="MFA13" s="4"/>
      <c r="MFB13" s="4"/>
      <c r="MFC13" s="2"/>
      <c r="MFL13" s="4"/>
      <c r="MFM13" s="4"/>
      <c r="MFN13" s="4"/>
      <c r="MFO13" s="4"/>
      <c r="MFP13" s="4"/>
      <c r="MFQ13" s="2"/>
      <c r="MFZ13" s="4"/>
      <c r="MGA13" s="4"/>
      <c r="MGB13" s="4"/>
      <c r="MGC13" s="4"/>
      <c r="MGD13" s="4"/>
      <c r="MGE13" s="2"/>
      <c r="MGN13" s="4"/>
      <c r="MGO13" s="4"/>
      <c r="MGP13" s="4"/>
      <c r="MGQ13" s="4"/>
      <c r="MGR13" s="4"/>
      <c r="MGS13" s="2"/>
      <c r="MHB13" s="4"/>
      <c r="MHC13" s="4"/>
      <c r="MHD13" s="4"/>
      <c r="MHE13" s="4"/>
      <c r="MHF13" s="4"/>
      <c r="MHG13" s="2"/>
      <c r="MHP13" s="4"/>
      <c r="MHQ13" s="4"/>
      <c r="MHR13" s="4"/>
      <c r="MHS13" s="4"/>
      <c r="MHT13" s="4"/>
      <c r="MHU13" s="2"/>
      <c r="MID13" s="4"/>
      <c r="MIE13" s="4"/>
      <c r="MIF13" s="4"/>
      <c r="MIG13" s="4"/>
      <c r="MIH13" s="4"/>
      <c r="MII13" s="2"/>
      <c r="MIR13" s="4"/>
      <c r="MIS13" s="4"/>
      <c r="MIT13" s="4"/>
      <c r="MIU13" s="4"/>
      <c r="MIV13" s="4"/>
      <c r="MIW13" s="2"/>
      <c r="MJF13" s="4"/>
      <c r="MJG13" s="4"/>
      <c r="MJH13" s="4"/>
      <c r="MJI13" s="4"/>
      <c r="MJJ13" s="4"/>
      <c r="MJK13" s="2"/>
      <c r="MJT13" s="4"/>
      <c r="MJU13" s="4"/>
      <c r="MJV13" s="4"/>
      <c r="MJW13" s="4"/>
      <c r="MJX13" s="4"/>
      <c r="MJY13" s="2"/>
      <c r="MKH13" s="4"/>
      <c r="MKI13" s="4"/>
      <c r="MKJ13" s="4"/>
      <c r="MKK13" s="4"/>
      <c r="MKL13" s="4"/>
      <c r="MKM13" s="2"/>
      <c r="MKV13" s="4"/>
      <c r="MKW13" s="4"/>
      <c r="MKX13" s="4"/>
      <c r="MKY13" s="4"/>
      <c r="MKZ13" s="4"/>
      <c r="MLA13" s="2"/>
      <c r="MLJ13" s="4"/>
      <c r="MLK13" s="4"/>
      <c r="MLL13" s="4"/>
      <c r="MLM13" s="4"/>
      <c r="MLN13" s="4"/>
      <c r="MLO13" s="2"/>
      <c r="MLX13" s="4"/>
      <c r="MLY13" s="4"/>
      <c r="MLZ13" s="4"/>
      <c r="MMA13" s="4"/>
      <c r="MMB13" s="4"/>
      <c r="MMC13" s="2"/>
      <c r="MML13" s="4"/>
      <c r="MMM13" s="4"/>
      <c r="MMN13" s="4"/>
      <c r="MMO13" s="4"/>
      <c r="MMP13" s="4"/>
      <c r="MMQ13" s="2"/>
      <c r="MMZ13" s="4"/>
      <c r="MNA13" s="4"/>
      <c r="MNB13" s="4"/>
      <c r="MNC13" s="4"/>
      <c r="MND13" s="4"/>
      <c r="MNE13" s="2"/>
      <c r="MNN13" s="4"/>
      <c r="MNO13" s="4"/>
      <c r="MNP13" s="4"/>
      <c r="MNQ13" s="4"/>
      <c r="MNR13" s="4"/>
      <c r="MNS13" s="2"/>
      <c r="MOB13" s="4"/>
      <c r="MOC13" s="4"/>
      <c r="MOD13" s="4"/>
      <c r="MOE13" s="4"/>
      <c r="MOF13" s="4"/>
      <c r="MOG13" s="2"/>
      <c r="MOP13" s="4"/>
      <c r="MOQ13" s="4"/>
      <c r="MOR13" s="4"/>
      <c r="MOS13" s="4"/>
      <c r="MOT13" s="4"/>
      <c r="MOU13" s="2"/>
      <c r="MPD13" s="4"/>
      <c r="MPE13" s="4"/>
      <c r="MPF13" s="4"/>
      <c r="MPG13" s="4"/>
      <c r="MPH13" s="4"/>
      <c r="MPI13" s="2"/>
      <c r="MPR13" s="4"/>
      <c r="MPS13" s="4"/>
      <c r="MPT13" s="4"/>
      <c r="MPU13" s="4"/>
      <c r="MPV13" s="4"/>
      <c r="MPW13" s="2"/>
      <c r="MQF13" s="4"/>
      <c r="MQG13" s="4"/>
      <c r="MQH13" s="4"/>
      <c r="MQI13" s="4"/>
      <c r="MQJ13" s="4"/>
      <c r="MQK13" s="2"/>
      <c r="MQT13" s="4"/>
      <c r="MQU13" s="4"/>
      <c r="MQV13" s="4"/>
      <c r="MQW13" s="4"/>
      <c r="MQX13" s="4"/>
      <c r="MQY13" s="2"/>
      <c r="MRH13" s="4"/>
      <c r="MRI13" s="4"/>
      <c r="MRJ13" s="4"/>
      <c r="MRK13" s="4"/>
      <c r="MRL13" s="4"/>
      <c r="MRM13" s="2"/>
      <c r="MRV13" s="4"/>
      <c r="MRW13" s="4"/>
      <c r="MRX13" s="4"/>
      <c r="MRY13" s="4"/>
      <c r="MRZ13" s="4"/>
      <c r="MSA13" s="2"/>
      <c r="MSJ13" s="4"/>
      <c r="MSK13" s="4"/>
      <c r="MSL13" s="4"/>
      <c r="MSM13" s="4"/>
      <c r="MSN13" s="4"/>
      <c r="MSO13" s="2"/>
      <c r="MSX13" s="4"/>
      <c r="MSY13" s="4"/>
      <c r="MSZ13" s="4"/>
      <c r="MTA13" s="4"/>
      <c r="MTB13" s="4"/>
      <c r="MTC13" s="2"/>
      <c r="MTL13" s="4"/>
      <c r="MTM13" s="4"/>
      <c r="MTN13" s="4"/>
      <c r="MTO13" s="4"/>
      <c r="MTP13" s="4"/>
      <c r="MTQ13" s="2"/>
      <c r="MTZ13" s="4"/>
      <c r="MUA13" s="4"/>
      <c r="MUB13" s="4"/>
      <c r="MUC13" s="4"/>
      <c r="MUD13" s="4"/>
      <c r="MUE13" s="2"/>
      <c r="MUN13" s="4"/>
      <c r="MUO13" s="4"/>
      <c r="MUP13" s="4"/>
      <c r="MUQ13" s="4"/>
      <c r="MUR13" s="4"/>
      <c r="MUS13" s="2"/>
      <c r="MVB13" s="4"/>
      <c r="MVC13" s="4"/>
      <c r="MVD13" s="4"/>
      <c r="MVE13" s="4"/>
      <c r="MVF13" s="4"/>
      <c r="MVG13" s="2"/>
      <c r="MVP13" s="4"/>
      <c r="MVQ13" s="4"/>
      <c r="MVR13" s="4"/>
      <c r="MVS13" s="4"/>
      <c r="MVT13" s="4"/>
      <c r="MVU13" s="2"/>
      <c r="MWD13" s="4"/>
      <c r="MWE13" s="4"/>
      <c r="MWF13" s="4"/>
      <c r="MWG13" s="4"/>
      <c r="MWH13" s="4"/>
      <c r="MWI13" s="2"/>
      <c r="MWR13" s="4"/>
      <c r="MWS13" s="4"/>
      <c r="MWT13" s="4"/>
      <c r="MWU13" s="4"/>
      <c r="MWV13" s="4"/>
      <c r="MWW13" s="2"/>
      <c r="MXF13" s="4"/>
      <c r="MXG13" s="4"/>
      <c r="MXH13" s="4"/>
      <c r="MXI13" s="4"/>
      <c r="MXJ13" s="4"/>
      <c r="MXK13" s="2"/>
      <c r="MXT13" s="4"/>
      <c r="MXU13" s="4"/>
      <c r="MXV13" s="4"/>
      <c r="MXW13" s="4"/>
      <c r="MXX13" s="4"/>
      <c r="MXY13" s="2"/>
      <c r="MYH13" s="4"/>
      <c r="MYI13" s="4"/>
      <c r="MYJ13" s="4"/>
      <c r="MYK13" s="4"/>
      <c r="MYL13" s="4"/>
      <c r="MYM13" s="2"/>
      <c r="MYV13" s="4"/>
      <c r="MYW13" s="4"/>
      <c r="MYX13" s="4"/>
      <c r="MYY13" s="4"/>
      <c r="MYZ13" s="4"/>
      <c r="MZA13" s="2"/>
      <c r="MZJ13" s="4"/>
      <c r="MZK13" s="4"/>
      <c r="MZL13" s="4"/>
      <c r="MZM13" s="4"/>
      <c r="MZN13" s="4"/>
      <c r="MZO13" s="2"/>
      <c r="MZX13" s="4"/>
      <c r="MZY13" s="4"/>
      <c r="MZZ13" s="4"/>
      <c r="NAA13" s="4"/>
      <c r="NAB13" s="4"/>
      <c r="NAC13" s="2"/>
      <c r="NAL13" s="4"/>
      <c r="NAM13" s="4"/>
      <c r="NAN13" s="4"/>
      <c r="NAO13" s="4"/>
      <c r="NAP13" s="4"/>
      <c r="NAQ13" s="2"/>
      <c r="NAZ13" s="4"/>
      <c r="NBA13" s="4"/>
      <c r="NBB13" s="4"/>
      <c r="NBC13" s="4"/>
      <c r="NBD13" s="4"/>
      <c r="NBE13" s="2"/>
      <c r="NBN13" s="4"/>
      <c r="NBO13" s="4"/>
      <c r="NBP13" s="4"/>
      <c r="NBQ13" s="4"/>
      <c r="NBR13" s="4"/>
      <c r="NBS13" s="2"/>
      <c r="NCB13" s="4"/>
      <c r="NCC13" s="4"/>
      <c r="NCD13" s="4"/>
      <c r="NCE13" s="4"/>
      <c r="NCF13" s="4"/>
      <c r="NCG13" s="2"/>
      <c r="NCP13" s="4"/>
      <c r="NCQ13" s="4"/>
      <c r="NCR13" s="4"/>
      <c r="NCS13" s="4"/>
      <c r="NCT13" s="4"/>
      <c r="NCU13" s="2"/>
      <c r="NDD13" s="4"/>
      <c r="NDE13" s="4"/>
      <c r="NDF13" s="4"/>
      <c r="NDG13" s="4"/>
      <c r="NDH13" s="4"/>
      <c r="NDI13" s="2"/>
      <c r="NDR13" s="4"/>
      <c r="NDS13" s="4"/>
      <c r="NDT13" s="4"/>
      <c r="NDU13" s="4"/>
      <c r="NDV13" s="4"/>
      <c r="NDW13" s="2"/>
      <c r="NEF13" s="4"/>
      <c r="NEG13" s="4"/>
      <c r="NEH13" s="4"/>
      <c r="NEI13" s="4"/>
      <c r="NEJ13" s="4"/>
      <c r="NEK13" s="2"/>
      <c r="NET13" s="4"/>
      <c r="NEU13" s="4"/>
      <c r="NEV13" s="4"/>
      <c r="NEW13" s="4"/>
      <c r="NEX13" s="4"/>
      <c r="NEY13" s="2"/>
      <c r="NFH13" s="4"/>
      <c r="NFI13" s="4"/>
      <c r="NFJ13" s="4"/>
      <c r="NFK13" s="4"/>
      <c r="NFL13" s="4"/>
      <c r="NFM13" s="2"/>
      <c r="NFV13" s="4"/>
      <c r="NFW13" s="4"/>
      <c r="NFX13" s="4"/>
      <c r="NFY13" s="4"/>
      <c r="NFZ13" s="4"/>
      <c r="NGA13" s="2"/>
      <c r="NGJ13" s="4"/>
      <c r="NGK13" s="4"/>
      <c r="NGL13" s="4"/>
      <c r="NGM13" s="4"/>
      <c r="NGN13" s="4"/>
      <c r="NGO13" s="2"/>
      <c r="NGX13" s="4"/>
      <c r="NGY13" s="4"/>
      <c r="NGZ13" s="4"/>
      <c r="NHA13" s="4"/>
      <c r="NHB13" s="4"/>
      <c r="NHC13" s="2"/>
      <c r="NHL13" s="4"/>
      <c r="NHM13" s="4"/>
      <c r="NHN13" s="4"/>
      <c r="NHO13" s="4"/>
      <c r="NHP13" s="4"/>
      <c r="NHQ13" s="2"/>
      <c r="NHZ13" s="4"/>
      <c r="NIA13" s="4"/>
      <c r="NIB13" s="4"/>
      <c r="NIC13" s="4"/>
      <c r="NID13" s="4"/>
      <c r="NIE13" s="2"/>
      <c r="NIN13" s="4"/>
      <c r="NIO13" s="4"/>
      <c r="NIP13" s="4"/>
      <c r="NIQ13" s="4"/>
      <c r="NIR13" s="4"/>
      <c r="NIS13" s="2"/>
      <c r="NJB13" s="4"/>
      <c r="NJC13" s="4"/>
      <c r="NJD13" s="4"/>
      <c r="NJE13" s="4"/>
      <c r="NJF13" s="4"/>
      <c r="NJG13" s="2"/>
      <c r="NJP13" s="4"/>
      <c r="NJQ13" s="4"/>
      <c r="NJR13" s="4"/>
      <c r="NJS13" s="4"/>
      <c r="NJT13" s="4"/>
      <c r="NJU13" s="2"/>
      <c r="NKD13" s="4"/>
      <c r="NKE13" s="4"/>
      <c r="NKF13" s="4"/>
      <c r="NKG13" s="4"/>
      <c r="NKH13" s="4"/>
      <c r="NKI13" s="2"/>
      <c r="NKR13" s="4"/>
      <c r="NKS13" s="4"/>
      <c r="NKT13" s="4"/>
      <c r="NKU13" s="4"/>
      <c r="NKV13" s="4"/>
      <c r="NKW13" s="2"/>
      <c r="NLF13" s="4"/>
      <c r="NLG13" s="4"/>
      <c r="NLH13" s="4"/>
      <c r="NLI13" s="4"/>
      <c r="NLJ13" s="4"/>
      <c r="NLK13" s="2"/>
      <c r="NLT13" s="4"/>
      <c r="NLU13" s="4"/>
      <c r="NLV13" s="4"/>
      <c r="NLW13" s="4"/>
      <c r="NLX13" s="4"/>
      <c r="NLY13" s="2"/>
      <c r="NMH13" s="4"/>
      <c r="NMI13" s="4"/>
      <c r="NMJ13" s="4"/>
      <c r="NMK13" s="4"/>
      <c r="NML13" s="4"/>
      <c r="NMM13" s="2"/>
      <c r="NMV13" s="4"/>
      <c r="NMW13" s="4"/>
      <c r="NMX13" s="4"/>
      <c r="NMY13" s="4"/>
      <c r="NMZ13" s="4"/>
      <c r="NNA13" s="2"/>
      <c r="NNJ13" s="4"/>
      <c r="NNK13" s="4"/>
      <c r="NNL13" s="4"/>
      <c r="NNM13" s="4"/>
      <c r="NNN13" s="4"/>
      <c r="NNO13" s="2"/>
      <c r="NNX13" s="4"/>
      <c r="NNY13" s="4"/>
      <c r="NNZ13" s="4"/>
      <c r="NOA13" s="4"/>
      <c r="NOB13" s="4"/>
      <c r="NOC13" s="2"/>
      <c r="NOL13" s="4"/>
      <c r="NOM13" s="4"/>
      <c r="NON13" s="4"/>
      <c r="NOO13" s="4"/>
      <c r="NOP13" s="4"/>
      <c r="NOQ13" s="2"/>
      <c r="NOZ13" s="4"/>
      <c r="NPA13" s="4"/>
      <c r="NPB13" s="4"/>
      <c r="NPC13" s="4"/>
      <c r="NPD13" s="4"/>
      <c r="NPE13" s="2"/>
      <c r="NPN13" s="4"/>
      <c r="NPO13" s="4"/>
      <c r="NPP13" s="4"/>
      <c r="NPQ13" s="4"/>
      <c r="NPR13" s="4"/>
      <c r="NPS13" s="2"/>
      <c r="NQB13" s="4"/>
      <c r="NQC13" s="4"/>
      <c r="NQD13" s="4"/>
      <c r="NQE13" s="4"/>
      <c r="NQF13" s="4"/>
      <c r="NQG13" s="2"/>
      <c r="NQP13" s="4"/>
      <c r="NQQ13" s="4"/>
      <c r="NQR13" s="4"/>
      <c r="NQS13" s="4"/>
      <c r="NQT13" s="4"/>
      <c r="NQU13" s="2"/>
      <c r="NRD13" s="4"/>
      <c r="NRE13" s="4"/>
      <c r="NRF13" s="4"/>
      <c r="NRG13" s="4"/>
      <c r="NRH13" s="4"/>
      <c r="NRI13" s="2"/>
      <c r="NRR13" s="4"/>
      <c r="NRS13" s="4"/>
      <c r="NRT13" s="4"/>
      <c r="NRU13" s="4"/>
      <c r="NRV13" s="4"/>
      <c r="NRW13" s="2"/>
      <c r="NSF13" s="4"/>
      <c r="NSG13" s="4"/>
      <c r="NSH13" s="4"/>
      <c r="NSI13" s="4"/>
      <c r="NSJ13" s="4"/>
      <c r="NSK13" s="2"/>
      <c r="NST13" s="4"/>
      <c r="NSU13" s="4"/>
      <c r="NSV13" s="4"/>
      <c r="NSW13" s="4"/>
      <c r="NSX13" s="4"/>
      <c r="NSY13" s="2"/>
      <c r="NTH13" s="4"/>
      <c r="NTI13" s="4"/>
      <c r="NTJ13" s="4"/>
      <c r="NTK13" s="4"/>
      <c r="NTL13" s="4"/>
      <c r="NTM13" s="2"/>
      <c r="NTV13" s="4"/>
      <c r="NTW13" s="4"/>
      <c r="NTX13" s="4"/>
      <c r="NTY13" s="4"/>
      <c r="NTZ13" s="4"/>
      <c r="NUA13" s="2"/>
      <c r="NUJ13" s="4"/>
      <c r="NUK13" s="4"/>
      <c r="NUL13" s="4"/>
      <c r="NUM13" s="4"/>
      <c r="NUN13" s="4"/>
      <c r="NUO13" s="2"/>
      <c r="NUX13" s="4"/>
      <c r="NUY13" s="4"/>
      <c r="NUZ13" s="4"/>
      <c r="NVA13" s="4"/>
      <c r="NVB13" s="4"/>
      <c r="NVC13" s="2"/>
      <c r="NVL13" s="4"/>
      <c r="NVM13" s="4"/>
      <c r="NVN13" s="4"/>
      <c r="NVO13" s="4"/>
      <c r="NVP13" s="4"/>
      <c r="NVQ13" s="2"/>
      <c r="NVZ13" s="4"/>
      <c r="NWA13" s="4"/>
      <c r="NWB13" s="4"/>
      <c r="NWC13" s="4"/>
      <c r="NWD13" s="4"/>
      <c r="NWE13" s="2"/>
      <c r="NWN13" s="4"/>
      <c r="NWO13" s="4"/>
      <c r="NWP13" s="4"/>
      <c r="NWQ13" s="4"/>
      <c r="NWR13" s="4"/>
      <c r="NWS13" s="2"/>
      <c r="NXB13" s="4"/>
      <c r="NXC13" s="4"/>
      <c r="NXD13" s="4"/>
      <c r="NXE13" s="4"/>
      <c r="NXF13" s="4"/>
      <c r="NXG13" s="2"/>
      <c r="NXP13" s="4"/>
      <c r="NXQ13" s="4"/>
      <c r="NXR13" s="4"/>
      <c r="NXS13" s="4"/>
      <c r="NXT13" s="4"/>
      <c r="NXU13" s="2"/>
      <c r="NYD13" s="4"/>
      <c r="NYE13" s="4"/>
      <c r="NYF13" s="4"/>
      <c r="NYG13" s="4"/>
      <c r="NYH13" s="4"/>
      <c r="NYI13" s="2"/>
      <c r="NYR13" s="4"/>
      <c r="NYS13" s="4"/>
      <c r="NYT13" s="4"/>
      <c r="NYU13" s="4"/>
      <c r="NYV13" s="4"/>
      <c r="NYW13" s="2"/>
      <c r="NZF13" s="4"/>
      <c r="NZG13" s="4"/>
      <c r="NZH13" s="4"/>
      <c r="NZI13" s="4"/>
      <c r="NZJ13" s="4"/>
      <c r="NZK13" s="2"/>
      <c r="NZT13" s="4"/>
      <c r="NZU13" s="4"/>
      <c r="NZV13" s="4"/>
      <c r="NZW13" s="4"/>
      <c r="NZX13" s="4"/>
      <c r="NZY13" s="2"/>
      <c r="OAH13" s="4"/>
      <c r="OAI13" s="4"/>
      <c r="OAJ13" s="4"/>
      <c r="OAK13" s="4"/>
      <c r="OAL13" s="4"/>
      <c r="OAM13" s="2"/>
      <c r="OAV13" s="4"/>
      <c r="OAW13" s="4"/>
      <c r="OAX13" s="4"/>
      <c r="OAY13" s="4"/>
      <c r="OAZ13" s="4"/>
      <c r="OBA13" s="2"/>
      <c r="OBJ13" s="4"/>
      <c r="OBK13" s="4"/>
      <c r="OBL13" s="4"/>
      <c r="OBM13" s="4"/>
      <c r="OBN13" s="4"/>
      <c r="OBO13" s="2"/>
      <c r="OBX13" s="4"/>
      <c r="OBY13" s="4"/>
      <c r="OBZ13" s="4"/>
      <c r="OCA13" s="4"/>
      <c r="OCB13" s="4"/>
      <c r="OCC13" s="2"/>
      <c r="OCL13" s="4"/>
      <c r="OCM13" s="4"/>
      <c r="OCN13" s="4"/>
      <c r="OCO13" s="4"/>
      <c r="OCP13" s="4"/>
      <c r="OCQ13" s="2"/>
      <c r="OCZ13" s="4"/>
      <c r="ODA13" s="4"/>
      <c r="ODB13" s="4"/>
      <c r="ODC13" s="4"/>
      <c r="ODD13" s="4"/>
      <c r="ODE13" s="2"/>
      <c r="ODN13" s="4"/>
      <c r="ODO13" s="4"/>
      <c r="ODP13" s="4"/>
      <c r="ODQ13" s="4"/>
      <c r="ODR13" s="4"/>
      <c r="ODS13" s="2"/>
      <c r="OEB13" s="4"/>
      <c r="OEC13" s="4"/>
      <c r="OED13" s="4"/>
      <c r="OEE13" s="4"/>
      <c r="OEF13" s="4"/>
      <c r="OEG13" s="2"/>
      <c r="OEP13" s="4"/>
      <c r="OEQ13" s="4"/>
      <c r="OER13" s="4"/>
      <c r="OES13" s="4"/>
      <c r="OET13" s="4"/>
      <c r="OEU13" s="2"/>
      <c r="OFD13" s="4"/>
      <c r="OFE13" s="4"/>
      <c r="OFF13" s="4"/>
      <c r="OFG13" s="4"/>
      <c r="OFH13" s="4"/>
      <c r="OFI13" s="2"/>
      <c r="OFR13" s="4"/>
      <c r="OFS13" s="4"/>
      <c r="OFT13" s="4"/>
      <c r="OFU13" s="4"/>
      <c r="OFV13" s="4"/>
      <c r="OFW13" s="2"/>
      <c r="OGF13" s="4"/>
      <c r="OGG13" s="4"/>
      <c r="OGH13" s="4"/>
      <c r="OGI13" s="4"/>
      <c r="OGJ13" s="4"/>
      <c r="OGK13" s="2"/>
      <c r="OGT13" s="4"/>
      <c r="OGU13" s="4"/>
      <c r="OGV13" s="4"/>
      <c r="OGW13" s="4"/>
      <c r="OGX13" s="4"/>
      <c r="OGY13" s="2"/>
      <c r="OHH13" s="4"/>
      <c r="OHI13" s="4"/>
      <c r="OHJ13" s="4"/>
      <c r="OHK13" s="4"/>
      <c r="OHL13" s="4"/>
      <c r="OHM13" s="2"/>
      <c r="OHV13" s="4"/>
      <c r="OHW13" s="4"/>
      <c r="OHX13" s="4"/>
      <c r="OHY13" s="4"/>
      <c r="OHZ13" s="4"/>
      <c r="OIA13" s="2"/>
      <c r="OIJ13" s="4"/>
      <c r="OIK13" s="4"/>
      <c r="OIL13" s="4"/>
      <c r="OIM13" s="4"/>
      <c r="OIN13" s="4"/>
      <c r="OIO13" s="2"/>
      <c r="OIX13" s="4"/>
      <c r="OIY13" s="4"/>
      <c r="OIZ13" s="4"/>
      <c r="OJA13" s="4"/>
      <c r="OJB13" s="4"/>
      <c r="OJC13" s="2"/>
      <c r="OJL13" s="4"/>
      <c r="OJM13" s="4"/>
      <c r="OJN13" s="4"/>
      <c r="OJO13" s="4"/>
      <c r="OJP13" s="4"/>
      <c r="OJQ13" s="2"/>
      <c r="OJZ13" s="4"/>
      <c r="OKA13" s="4"/>
      <c r="OKB13" s="4"/>
      <c r="OKC13" s="4"/>
      <c r="OKD13" s="4"/>
      <c r="OKE13" s="2"/>
      <c r="OKN13" s="4"/>
      <c r="OKO13" s="4"/>
      <c r="OKP13" s="4"/>
      <c r="OKQ13" s="4"/>
      <c r="OKR13" s="4"/>
      <c r="OKS13" s="2"/>
      <c r="OLB13" s="4"/>
      <c r="OLC13" s="4"/>
      <c r="OLD13" s="4"/>
      <c r="OLE13" s="4"/>
      <c r="OLF13" s="4"/>
      <c r="OLG13" s="2"/>
      <c r="OLP13" s="4"/>
      <c r="OLQ13" s="4"/>
      <c r="OLR13" s="4"/>
      <c r="OLS13" s="4"/>
      <c r="OLT13" s="4"/>
      <c r="OLU13" s="2"/>
      <c r="OMD13" s="4"/>
      <c r="OME13" s="4"/>
      <c r="OMF13" s="4"/>
      <c r="OMG13" s="4"/>
      <c r="OMH13" s="4"/>
      <c r="OMI13" s="2"/>
      <c r="OMR13" s="4"/>
      <c r="OMS13" s="4"/>
      <c r="OMT13" s="4"/>
      <c r="OMU13" s="4"/>
      <c r="OMV13" s="4"/>
      <c r="OMW13" s="2"/>
      <c r="ONF13" s="4"/>
      <c r="ONG13" s="4"/>
      <c r="ONH13" s="4"/>
      <c r="ONI13" s="4"/>
      <c r="ONJ13" s="4"/>
      <c r="ONK13" s="2"/>
      <c r="ONT13" s="4"/>
      <c r="ONU13" s="4"/>
      <c r="ONV13" s="4"/>
      <c r="ONW13" s="4"/>
      <c r="ONX13" s="4"/>
      <c r="ONY13" s="2"/>
      <c r="OOH13" s="4"/>
      <c r="OOI13" s="4"/>
      <c r="OOJ13" s="4"/>
      <c r="OOK13" s="4"/>
      <c r="OOL13" s="4"/>
      <c r="OOM13" s="2"/>
      <c r="OOV13" s="4"/>
      <c r="OOW13" s="4"/>
      <c r="OOX13" s="4"/>
      <c r="OOY13" s="4"/>
      <c r="OOZ13" s="4"/>
      <c r="OPA13" s="2"/>
      <c r="OPJ13" s="4"/>
      <c r="OPK13" s="4"/>
      <c r="OPL13" s="4"/>
      <c r="OPM13" s="4"/>
      <c r="OPN13" s="4"/>
      <c r="OPO13" s="2"/>
      <c r="OPX13" s="4"/>
      <c r="OPY13" s="4"/>
      <c r="OPZ13" s="4"/>
      <c r="OQA13" s="4"/>
      <c r="OQB13" s="4"/>
      <c r="OQC13" s="2"/>
      <c r="OQL13" s="4"/>
      <c r="OQM13" s="4"/>
      <c r="OQN13" s="4"/>
      <c r="OQO13" s="4"/>
      <c r="OQP13" s="4"/>
      <c r="OQQ13" s="2"/>
      <c r="OQZ13" s="4"/>
      <c r="ORA13" s="4"/>
      <c r="ORB13" s="4"/>
      <c r="ORC13" s="4"/>
      <c r="ORD13" s="4"/>
      <c r="ORE13" s="2"/>
      <c r="ORN13" s="4"/>
      <c r="ORO13" s="4"/>
      <c r="ORP13" s="4"/>
      <c r="ORQ13" s="4"/>
      <c r="ORR13" s="4"/>
      <c r="ORS13" s="2"/>
      <c r="OSB13" s="4"/>
      <c r="OSC13" s="4"/>
      <c r="OSD13" s="4"/>
      <c r="OSE13" s="4"/>
      <c r="OSF13" s="4"/>
      <c r="OSG13" s="2"/>
      <c r="OSP13" s="4"/>
      <c r="OSQ13" s="4"/>
      <c r="OSR13" s="4"/>
      <c r="OSS13" s="4"/>
      <c r="OST13" s="4"/>
      <c r="OSU13" s="2"/>
      <c r="OTD13" s="4"/>
      <c r="OTE13" s="4"/>
      <c r="OTF13" s="4"/>
      <c r="OTG13" s="4"/>
      <c r="OTH13" s="4"/>
      <c r="OTI13" s="2"/>
      <c r="OTR13" s="4"/>
      <c r="OTS13" s="4"/>
      <c r="OTT13" s="4"/>
      <c r="OTU13" s="4"/>
      <c r="OTV13" s="4"/>
      <c r="OTW13" s="2"/>
      <c r="OUF13" s="4"/>
      <c r="OUG13" s="4"/>
      <c r="OUH13" s="4"/>
      <c r="OUI13" s="4"/>
      <c r="OUJ13" s="4"/>
      <c r="OUK13" s="2"/>
      <c r="OUT13" s="4"/>
      <c r="OUU13" s="4"/>
      <c r="OUV13" s="4"/>
      <c r="OUW13" s="4"/>
      <c r="OUX13" s="4"/>
      <c r="OUY13" s="2"/>
      <c r="OVH13" s="4"/>
      <c r="OVI13" s="4"/>
      <c r="OVJ13" s="4"/>
      <c r="OVK13" s="4"/>
      <c r="OVL13" s="4"/>
      <c r="OVM13" s="2"/>
      <c r="OVV13" s="4"/>
      <c r="OVW13" s="4"/>
      <c r="OVX13" s="4"/>
      <c r="OVY13" s="4"/>
      <c r="OVZ13" s="4"/>
      <c r="OWA13" s="2"/>
      <c r="OWJ13" s="4"/>
      <c r="OWK13" s="4"/>
      <c r="OWL13" s="4"/>
      <c r="OWM13" s="4"/>
      <c r="OWN13" s="4"/>
      <c r="OWO13" s="2"/>
      <c r="OWX13" s="4"/>
      <c r="OWY13" s="4"/>
      <c r="OWZ13" s="4"/>
      <c r="OXA13" s="4"/>
      <c r="OXB13" s="4"/>
      <c r="OXC13" s="2"/>
      <c r="OXL13" s="4"/>
      <c r="OXM13" s="4"/>
      <c r="OXN13" s="4"/>
      <c r="OXO13" s="4"/>
      <c r="OXP13" s="4"/>
      <c r="OXQ13" s="2"/>
      <c r="OXZ13" s="4"/>
      <c r="OYA13" s="4"/>
      <c r="OYB13" s="4"/>
      <c r="OYC13" s="4"/>
      <c r="OYD13" s="4"/>
      <c r="OYE13" s="2"/>
      <c r="OYN13" s="4"/>
      <c r="OYO13" s="4"/>
      <c r="OYP13" s="4"/>
      <c r="OYQ13" s="4"/>
      <c r="OYR13" s="4"/>
      <c r="OYS13" s="2"/>
      <c r="OZB13" s="4"/>
      <c r="OZC13" s="4"/>
      <c r="OZD13" s="4"/>
      <c r="OZE13" s="4"/>
      <c r="OZF13" s="4"/>
      <c r="OZG13" s="2"/>
      <c r="OZP13" s="4"/>
      <c r="OZQ13" s="4"/>
      <c r="OZR13" s="4"/>
      <c r="OZS13" s="4"/>
      <c r="OZT13" s="4"/>
      <c r="OZU13" s="2"/>
      <c r="PAD13" s="4"/>
      <c r="PAE13" s="4"/>
      <c r="PAF13" s="4"/>
      <c r="PAG13" s="4"/>
      <c r="PAH13" s="4"/>
      <c r="PAI13" s="2"/>
      <c r="PAR13" s="4"/>
      <c r="PAS13" s="4"/>
      <c r="PAT13" s="4"/>
      <c r="PAU13" s="4"/>
      <c r="PAV13" s="4"/>
      <c r="PAW13" s="2"/>
      <c r="PBF13" s="4"/>
      <c r="PBG13" s="4"/>
      <c r="PBH13" s="4"/>
      <c r="PBI13" s="4"/>
      <c r="PBJ13" s="4"/>
      <c r="PBK13" s="2"/>
      <c r="PBT13" s="4"/>
      <c r="PBU13" s="4"/>
      <c r="PBV13" s="4"/>
      <c r="PBW13" s="4"/>
      <c r="PBX13" s="4"/>
      <c r="PBY13" s="2"/>
      <c r="PCH13" s="4"/>
      <c r="PCI13" s="4"/>
      <c r="PCJ13" s="4"/>
      <c r="PCK13" s="4"/>
      <c r="PCL13" s="4"/>
      <c r="PCM13" s="2"/>
      <c r="PCV13" s="4"/>
      <c r="PCW13" s="4"/>
      <c r="PCX13" s="4"/>
      <c r="PCY13" s="4"/>
      <c r="PCZ13" s="4"/>
      <c r="PDA13" s="2"/>
      <c r="PDJ13" s="4"/>
      <c r="PDK13" s="4"/>
      <c r="PDL13" s="4"/>
      <c r="PDM13" s="4"/>
      <c r="PDN13" s="4"/>
      <c r="PDO13" s="2"/>
      <c r="PDX13" s="4"/>
      <c r="PDY13" s="4"/>
      <c r="PDZ13" s="4"/>
      <c r="PEA13" s="4"/>
      <c r="PEB13" s="4"/>
      <c r="PEC13" s="2"/>
      <c r="PEL13" s="4"/>
      <c r="PEM13" s="4"/>
      <c r="PEN13" s="4"/>
      <c r="PEO13" s="4"/>
      <c r="PEP13" s="4"/>
      <c r="PEQ13" s="2"/>
      <c r="PEZ13" s="4"/>
      <c r="PFA13" s="4"/>
      <c r="PFB13" s="4"/>
      <c r="PFC13" s="4"/>
      <c r="PFD13" s="4"/>
      <c r="PFE13" s="2"/>
      <c r="PFN13" s="4"/>
      <c r="PFO13" s="4"/>
      <c r="PFP13" s="4"/>
      <c r="PFQ13" s="4"/>
      <c r="PFR13" s="4"/>
      <c r="PFS13" s="2"/>
      <c r="PGB13" s="4"/>
      <c r="PGC13" s="4"/>
      <c r="PGD13" s="4"/>
      <c r="PGE13" s="4"/>
      <c r="PGF13" s="4"/>
      <c r="PGG13" s="2"/>
      <c r="PGP13" s="4"/>
      <c r="PGQ13" s="4"/>
      <c r="PGR13" s="4"/>
      <c r="PGS13" s="4"/>
      <c r="PGT13" s="4"/>
      <c r="PGU13" s="2"/>
      <c r="PHD13" s="4"/>
      <c r="PHE13" s="4"/>
      <c r="PHF13" s="4"/>
      <c r="PHG13" s="4"/>
      <c r="PHH13" s="4"/>
      <c r="PHI13" s="2"/>
      <c r="PHR13" s="4"/>
      <c r="PHS13" s="4"/>
      <c r="PHT13" s="4"/>
      <c r="PHU13" s="4"/>
      <c r="PHV13" s="4"/>
      <c r="PHW13" s="2"/>
      <c r="PIF13" s="4"/>
      <c r="PIG13" s="4"/>
      <c r="PIH13" s="4"/>
      <c r="PII13" s="4"/>
      <c r="PIJ13" s="4"/>
      <c r="PIK13" s="2"/>
      <c r="PIT13" s="4"/>
      <c r="PIU13" s="4"/>
      <c r="PIV13" s="4"/>
      <c r="PIW13" s="4"/>
      <c r="PIX13" s="4"/>
      <c r="PIY13" s="2"/>
      <c r="PJH13" s="4"/>
      <c r="PJI13" s="4"/>
      <c r="PJJ13" s="4"/>
      <c r="PJK13" s="4"/>
      <c r="PJL13" s="4"/>
      <c r="PJM13" s="2"/>
      <c r="PJV13" s="4"/>
      <c r="PJW13" s="4"/>
      <c r="PJX13" s="4"/>
      <c r="PJY13" s="4"/>
      <c r="PJZ13" s="4"/>
      <c r="PKA13" s="2"/>
      <c r="PKJ13" s="4"/>
      <c r="PKK13" s="4"/>
      <c r="PKL13" s="4"/>
      <c r="PKM13" s="4"/>
      <c r="PKN13" s="4"/>
      <c r="PKO13" s="2"/>
      <c r="PKX13" s="4"/>
      <c r="PKY13" s="4"/>
      <c r="PKZ13" s="4"/>
      <c r="PLA13" s="4"/>
      <c r="PLB13" s="4"/>
      <c r="PLC13" s="2"/>
      <c r="PLL13" s="4"/>
      <c r="PLM13" s="4"/>
      <c r="PLN13" s="4"/>
      <c r="PLO13" s="4"/>
      <c r="PLP13" s="4"/>
      <c r="PLQ13" s="2"/>
      <c r="PLZ13" s="4"/>
      <c r="PMA13" s="4"/>
      <c r="PMB13" s="4"/>
      <c r="PMC13" s="4"/>
      <c r="PMD13" s="4"/>
      <c r="PME13" s="2"/>
      <c r="PMN13" s="4"/>
      <c r="PMO13" s="4"/>
      <c r="PMP13" s="4"/>
      <c r="PMQ13" s="4"/>
      <c r="PMR13" s="4"/>
      <c r="PMS13" s="2"/>
      <c r="PNB13" s="4"/>
      <c r="PNC13" s="4"/>
      <c r="PND13" s="4"/>
      <c r="PNE13" s="4"/>
      <c r="PNF13" s="4"/>
      <c r="PNG13" s="2"/>
      <c r="PNP13" s="4"/>
      <c r="PNQ13" s="4"/>
      <c r="PNR13" s="4"/>
      <c r="PNS13" s="4"/>
      <c r="PNT13" s="4"/>
      <c r="PNU13" s="2"/>
      <c r="POD13" s="4"/>
      <c r="POE13" s="4"/>
      <c r="POF13" s="4"/>
      <c r="POG13" s="4"/>
      <c r="POH13" s="4"/>
      <c r="POI13" s="2"/>
      <c r="POR13" s="4"/>
      <c r="POS13" s="4"/>
      <c r="POT13" s="4"/>
      <c r="POU13" s="4"/>
      <c r="POV13" s="4"/>
      <c r="POW13" s="2"/>
      <c r="PPF13" s="4"/>
      <c r="PPG13" s="4"/>
      <c r="PPH13" s="4"/>
      <c r="PPI13" s="4"/>
      <c r="PPJ13" s="4"/>
      <c r="PPK13" s="2"/>
      <c r="PPT13" s="4"/>
      <c r="PPU13" s="4"/>
      <c r="PPV13" s="4"/>
      <c r="PPW13" s="4"/>
      <c r="PPX13" s="4"/>
      <c r="PPY13" s="2"/>
      <c r="PQH13" s="4"/>
      <c r="PQI13" s="4"/>
      <c r="PQJ13" s="4"/>
      <c r="PQK13" s="4"/>
      <c r="PQL13" s="4"/>
      <c r="PQM13" s="2"/>
      <c r="PQV13" s="4"/>
      <c r="PQW13" s="4"/>
      <c r="PQX13" s="4"/>
      <c r="PQY13" s="4"/>
      <c r="PQZ13" s="4"/>
      <c r="PRA13" s="2"/>
      <c r="PRJ13" s="4"/>
      <c r="PRK13" s="4"/>
      <c r="PRL13" s="4"/>
      <c r="PRM13" s="4"/>
      <c r="PRN13" s="4"/>
      <c r="PRO13" s="2"/>
      <c r="PRX13" s="4"/>
      <c r="PRY13" s="4"/>
      <c r="PRZ13" s="4"/>
      <c r="PSA13" s="4"/>
      <c r="PSB13" s="4"/>
      <c r="PSC13" s="2"/>
      <c r="PSL13" s="4"/>
      <c r="PSM13" s="4"/>
      <c r="PSN13" s="4"/>
      <c r="PSO13" s="4"/>
      <c r="PSP13" s="4"/>
      <c r="PSQ13" s="2"/>
      <c r="PSZ13" s="4"/>
      <c r="PTA13" s="4"/>
      <c r="PTB13" s="4"/>
      <c r="PTC13" s="4"/>
      <c r="PTD13" s="4"/>
      <c r="PTE13" s="2"/>
      <c r="PTN13" s="4"/>
      <c r="PTO13" s="4"/>
      <c r="PTP13" s="4"/>
      <c r="PTQ13" s="4"/>
      <c r="PTR13" s="4"/>
      <c r="PTS13" s="2"/>
      <c r="PUB13" s="4"/>
      <c r="PUC13" s="4"/>
      <c r="PUD13" s="4"/>
      <c r="PUE13" s="4"/>
      <c r="PUF13" s="4"/>
      <c r="PUG13" s="2"/>
      <c r="PUP13" s="4"/>
      <c r="PUQ13" s="4"/>
      <c r="PUR13" s="4"/>
      <c r="PUS13" s="4"/>
      <c r="PUT13" s="4"/>
      <c r="PUU13" s="2"/>
      <c r="PVD13" s="4"/>
      <c r="PVE13" s="4"/>
      <c r="PVF13" s="4"/>
      <c r="PVG13" s="4"/>
      <c r="PVH13" s="4"/>
      <c r="PVI13" s="2"/>
      <c r="PVR13" s="4"/>
      <c r="PVS13" s="4"/>
      <c r="PVT13" s="4"/>
      <c r="PVU13" s="4"/>
      <c r="PVV13" s="4"/>
      <c r="PVW13" s="2"/>
      <c r="PWF13" s="4"/>
      <c r="PWG13" s="4"/>
      <c r="PWH13" s="4"/>
      <c r="PWI13" s="4"/>
      <c r="PWJ13" s="4"/>
      <c r="PWK13" s="2"/>
      <c r="PWT13" s="4"/>
      <c r="PWU13" s="4"/>
      <c r="PWV13" s="4"/>
      <c r="PWW13" s="4"/>
      <c r="PWX13" s="4"/>
      <c r="PWY13" s="2"/>
      <c r="PXH13" s="4"/>
      <c r="PXI13" s="4"/>
      <c r="PXJ13" s="4"/>
      <c r="PXK13" s="4"/>
      <c r="PXL13" s="4"/>
      <c r="PXM13" s="2"/>
      <c r="PXV13" s="4"/>
      <c r="PXW13" s="4"/>
      <c r="PXX13" s="4"/>
      <c r="PXY13" s="4"/>
      <c r="PXZ13" s="4"/>
      <c r="PYA13" s="2"/>
      <c r="PYJ13" s="4"/>
      <c r="PYK13" s="4"/>
      <c r="PYL13" s="4"/>
      <c r="PYM13" s="4"/>
      <c r="PYN13" s="4"/>
      <c r="PYO13" s="2"/>
      <c r="PYX13" s="4"/>
      <c r="PYY13" s="4"/>
      <c r="PYZ13" s="4"/>
      <c r="PZA13" s="4"/>
      <c r="PZB13" s="4"/>
      <c r="PZC13" s="2"/>
      <c r="PZL13" s="4"/>
      <c r="PZM13" s="4"/>
      <c r="PZN13" s="4"/>
      <c r="PZO13" s="4"/>
      <c r="PZP13" s="4"/>
      <c r="PZQ13" s="2"/>
      <c r="PZZ13" s="4"/>
      <c r="QAA13" s="4"/>
      <c r="QAB13" s="4"/>
      <c r="QAC13" s="4"/>
      <c r="QAD13" s="4"/>
      <c r="QAE13" s="2"/>
      <c r="QAN13" s="4"/>
      <c r="QAO13" s="4"/>
      <c r="QAP13" s="4"/>
      <c r="QAQ13" s="4"/>
      <c r="QAR13" s="4"/>
      <c r="QAS13" s="2"/>
      <c r="QBB13" s="4"/>
      <c r="QBC13" s="4"/>
      <c r="QBD13" s="4"/>
      <c r="QBE13" s="4"/>
      <c r="QBF13" s="4"/>
      <c r="QBG13" s="2"/>
      <c r="QBP13" s="4"/>
      <c r="QBQ13" s="4"/>
      <c r="QBR13" s="4"/>
      <c r="QBS13" s="4"/>
      <c r="QBT13" s="4"/>
      <c r="QBU13" s="2"/>
      <c r="QCD13" s="4"/>
      <c r="QCE13" s="4"/>
      <c r="QCF13" s="4"/>
      <c r="QCG13" s="4"/>
      <c r="QCH13" s="4"/>
      <c r="QCI13" s="2"/>
      <c r="QCR13" s="4"/>
      <c r="QCS13" s="4"/>
      <c r="QCT13" s="4"/>
      <c r="QCU13" s="4"/>
      <c r="QCV13" s="4"/>
      <c r="QCW13" s="2"/>
      <c r="QDF13" s="4"/>
      <c r="QDG13" s="4"/>
      <c r="QDH13" s="4"/>
      <c r="QDI13" s="4"/>
      <c r="QDJ13" s="4"/>
      <c r="QDK13" s="2"/>
      <c r="QDT13" s="4"/>
      <c r="QDU13" s="4"/>
      <c r="QDV13" s="4"/>
      <c r="QDW13" s="4"/>
      <c r="QDX13" s="4"/>
      <c r="QDY13" s="2"/>
      <c r="QEH13" s="4"/>
      <c r="QEI13" s="4"/>
      <c r="QEJ13" s="4"/>
      <c r="QEK13" s="4"/>
      <c r="QEL13" s="4"/>
      <c r="QEM13" s="2"/>
      <c r="QEV13" s="4"/>
      <c r="QEW13" s="4"/>
      <c r="QEX13" s="4"/>
      <c r="QEY13" s="4"/>
      <c r="QEZ13" s="4"/>
      <c r="QFA13" s="2"/>
      <c r="QFJ13" s="4"/>
      <c r="QFK13" s="4"/>
      <c r="QFL13" s="4"/>
      <c r="QFM13" s="4"/>
      <c r="QFN13" s="4"/>
      <c r="QFO13" s="2"/>
      <c r="QFX13" s="4"/>
      <c r="QFY13" s="4"/>
      <c r="QFZ13" s="4"/>
      <c r="QGA13" s="4"/>
      <c r="QGB13" s="4"/>
      <c r="QGC13" s="2"/>
      <c r="QGL13" s="4"/>
      <c r="QGM13" s="4"/>
      <c r="QGN13" s="4"/>
      <c r="QGO13" s="4"/>
      <c r="QGP13" s="4"/>
      <c r="QGQ13" s="2"/>
      <c r="QGZ13" s="4"/>
      <c r="QHA13" s="4"/>
      <c r="QHB13" s="4"/>
      <c r="QHC13" s="4"/>
      <c r="QHD13" s="4"/>
      <c r="QHE13" s="2"/>
      <c r="QHN13" s="4"/>
      <c r="QHO13" s="4"/>
      <c r="QHP13" s="4"/>
      <c r="QHQ13" s="4"/>
      <c r="QHR13" s="4"/>
      <c r="QHS13" s="2"/>
      <c r="QIB13" s="4"/>
      <c r="QIC13" s="4"/>
      <c r="QID13" s="4"/>
      <c r="QIE13" s="4"/>
      <c r="QIF13" s="4"/>
      <c r="QIG13" s="2"/>
      <c r="QIP13" s="4"/>
      <c r="QIQ13" s="4"/>
      <c r="QIR13" s="4"/>
      <c r="QIS13" s="4"/>
      <c r="QIT13" s="4"/>
      <c r="QIU13" s="2"/>
      <c r="QJD13" s="4"/>
      <c r="QJE13" s="4"/>
      <c r="QJF13" s="4"/>
      <c r="QJG13" s="4"/>
      <c r="QJH13" s="4"/>
      <c r="QJI13" s="2"/>
      <c r="QJR13" s="4"/>
      <c r="QJS13" s="4"/>
      <c r="QJT13" s="4"/>
      <c r="QJU13" s="4"/>
      <c r="QJV13" s="4"/>
      <c r="QJW13" s="2"/>
      <c r="QKF13" s="4"/>
      <c r="QKG13" s="4"/>
      <c r="QKH13" s="4"/>
      <c r="QKI13" s="4"/>
      <c r="QKJ13" s="4"/>
      <c r="QKK13" s="2"/>
      <c r="QKT13" s="4"/>
      <c r="QKU13" s="4"/>
      <c r="QKV13" s="4"/>
      <c r="QKW13" s="4"/>
      <c r="QKX13" s="4"/>
      <c r="QKY13" s="2"/>
      <c r="QLH13" s="4"/>
      <c r="QLI13" s="4"/>
      <c r="QLJ13" s="4"/>
      <c r="QLK13" s="4"/>
      <c r="QLL13" s="4"/>
      <c r="QLM13" s="2"/>
      <c r="QLV13" s="4"/>
      <c r="QLW13" s="4"/>
      <c r="QLX13" s="4"/>
      <c r="QLY13" s="4"/>
      <c r="QLZ13" s="4"/>
      <c r="QMA13" s="2"/>
      <c r="QMJ13" s="4"/>
      <c r="QMK13" s="4"/>
      <c r="QML13" s="4"/>
      <c r="QMM13" s="4"/>
      <c r="QMN13" s="4"/>
      <c r="QMO13" s="2"/>
      <c r="QMX13" s="4"/>
      <c r="QMY13" s="4"/>
      <c r="QMZ13" s="4"/>
      <c r="QNA13" s="4"/>
      <c r="QNB13" s="4"/>
      <c r="QNC13" s="2"/>
      <c r="QNL13" s="4"/>
      <c r="QNM13" s="4"/>
      <c r="QNN13" s="4"/>
      <c r="QNO13" s="4"/>
      <c r="QNP13" s="4"/>
      <c r="QNQ13" s="2"/>
      <c r="QNZ13" s="4"/>
      <c r="QOA13" s="4"/>
      <c r="QOB13" s="4"/>
      <c r="QOC13" s="4"/>
      <c r="QOD13" s="4"/>
      <c r="QOE13" s="2"/>
      <c r="QON13" s="4"/>
      <c r="QOO13" s="4"/>
      <c r="QOP13" s="4"/>
      <c r="QOQ13" s="4"/>
      <c r="QOR13" s="4"/>
      <c r="QOS13" s="2"/>
      <c r="QPB13" s="4"/>
      <c r="QPC13" s="4"/>
      <c r="QPD13" s="4"/>
      <c r="QPE13" s="4"/>
      <c r="QPF13" s="4"/>
      <c r="QPG13" s="2"/>
      <c r="QPP13" s="4"/>
      <c r="QPQ13" s="4"/>
      <c r="QPR13" s="4"/>
      <c r="QPS13" s="4"/>
      <c r="QPT13" s="4"/>
      <c r="QPU13" s="2"/>
      <c r="QQD13" s="4"/>
      <c r="QQE13" s="4"/>
      <c r="QQF13" s="4"/>
      <c r="QQG13" s="4"/>
      <c r="QQH13" s="4"/>
      <c r="QQI13" s="2"/>
      <c r="QQR13" s="4"/>
      <c r="QQS13" s="4"/>
      <c r="QQT13" s="4"/>
      <c r="QQU13" s="4"/>
      <c r="QQV13" s="4"/>
      <c r="QQW13" s="2"/>
      <c r="QRF13" s="4"/>
      <c r="QRG13" s="4"/>
      <c r="QRH13" s="4"/>
      <c r="QRI13" s="4"/>
      <c r="QRJ13" s="4"/>
      <c r="QRK13" s="2"/>
      <c r="QRT13" s="4"/>
      <c r="QRU13" s="4"/>
      <c r="QRV13" s="4"/>
      <c r="QRW13" s="4"/>
      <c r="QRX13" s="4"/>
      <c r="QRY13" s="2"/>
      <c r="QSH13" s="4"/>
      <c r="QSI13" s="4"/>
      <c r="QSJ13" s="4"/>
      <c r="QSK13" s="4"/>
      <c r="QSL13" s="4"/>
      <c r="QSM13" s="2"/>
      <c r="QSV13" s="4"/>
      <c r="QSW13" s="4"/>
      <c r="QSX13" s="4"/>
      <c r="QSY13" s="4"/>
      <c r="QSZ13" s="4"/>
      <c r="QTA13" s="2"/>
      <c r="QTJ13" s="4"/>
      <c r="QTK13" s="4"/>
      <c r="QTL13" s="4"/>
      <c r="QTM13" s="4"/>
      <c r="QTN13" s="4"/>
      <c r="QTO13" s="2"/>
      <c r="QTX13" s="4"/>
      <c r="QTY13" s="4"/>
      <c r="QTZ13" s="4"/>
      <c r="QUA13" s="4"/>
      <c r="QUB13" s="4"/>
      <c r="QUC13" s="2"/>
      <c r="QUL13" s="4"/>
      <c r="QUM13" s="4"/>
      <c r="QUN13" s="4"/>
      <c r="QUO13" s="4"/>
      <c r="QUP13" s="4"/>
      <c r="QUQ13" s="2"/>
      <c r="QUZ13" s="4"/>
      <c r="QVA13" s="4"/>
      <c r="QVB13" s="4"/>
      <c r="QVC13" s="4"/>
      <c r="QVD13" s="4"/>
      <c r="QVE13" s="2"/>
      <c r="QVN13" s="4"/>
      <c r="QVO13" s="4"/>
      <c r="QVP13" s="4"/>
      <c r="QVQ13" s="4"/>
      <c r="QVR13" s="4"/>
      <c r="QVS13" s="2"/>
      <c r="QWB13" s="4"/>
      <c r="QWC13" s="4"/>
      <c r="QWD13" s="4"/>
      <c r="QWE13" s="4"/>
      <c r="QWF13" s="4"/>
      <c r="QWG13" s="2"/>
      <c r="QWP13" s="4"/>
      <c r="QWQ13" s="4"/>
      <c r="QWR13" s="4"/>
      <c r="QWS13" s="4"/>
      <c r="QWT13" s="4"/>
      <c r="QWU13" s="2"/>
      <c r="QXD13" s="4"/>
      <c r="QXE13" s="4"/>
      <c r="QXF13" s="4"/>
      <c r="QXG13" s="4"/>
      <c r="QXH13" s="4"/>
      <c r="QXI13" s="2"/>
      <c r="QXR13" s="4"/>
      <c r="QXS13" s="4"/>
      <c r="QXT13" s="4"/>
      <c r="QXU13" s="4"/>
      <c r="QXV13" s="4"/>
      <c r="QXW13" s="2"/>
      <c r="QYF13" s="4"/>
      <c r="QYG13" s="4"/>
      <c r="QYH13" s="4"/>
      <c r="QYI13" s="4"/>
      <c r="QYJ13" s="4"/>
      <c r="QYK13" s="2"/>
      <c r="QYT13" s="4"/>
      <c r="QYU13" s="4"/>
      <c r="QYV13" s="4"/>
      <c r="QYW13" s="4"/>
      <c r="QYX13" s="4"/>
      <c r="QYY13" s="2"/>
      <c r="QZH13" s="4"/>
      <c r="QZI13" s="4"/>
      <c r="QZJ13" s="4"/>
      <c r="QZK13" s="4"/>
      <c r="QZL13" s="4"/>
      <c r="QZM13" s="2"/>
      <c r="QZV13" s="4"/>
      <c r="QZW13" s="4"/>
      <c r="QZX13" s="4"/>
      <c r="QZY13" s="4"/>
      <c r="QZZ13" s="4"/>
      <c r="RAA13" s="2"/>
      <c r="RAJ13" s="4"/>
      <c r="RAK13" s="4"/>
      <c r="RAL13" s="4"/>
      <c r="RAM13" s="4"/>
      <c r="RAN13" s="4"/>
      <c r="RAO13" s="2"/>
      <c r="RAX13" s="4"/>
      <c r="RAY13" s="4"/>
      <c r="RAZ13" s="4"/>
      <c r="RBA13" s="4"/>
      <c r="RBB13" s="4"/>
      <c r="RBC13" s="2"/>
      <c r="RBL13" s="4"/>
      <c r="RBM13" s="4"/>
      <c r="RBN13" s="4"/>
      <c r="RBO13" s="4"/>
      <c r="RBP13" s="4"/>
      <c r="RBQ13" s="2"/>
      <c r="RBZ13" s="4"/>
      <c r="RCA13" s="4"/>
      <c r="RCB13" s="4"/>
      <c r="RCC13" s="4"/>
      <c r="RCD13" s="4"/>
      <c r="RCE13" s="2"/>
      <c r="RCN13" s="4"/>
      <c r="RCO13" s="4"/>
      <c r="RCP13" s="4"/>
      <c r="RCQ13" s="4"/>
      <c r="RCR13" s="4"/>
      <c r="RCS13" s="2"/>
      <c r="RDB13" s="4"/>
      <c r="RDC13" s="4"/>
      <c r="RDD13" s="4"/>
      <c r="RDE13" s="4"/>
      <c r="RDF13" s="4"/>
      <c r="RDG13" s="2"/>
      <c r="RDP13" s="4"/>
      <c r="RDQ13" s="4"/>
      <c r="RDR13" s="4"/>
      <c r="RDS13" s="4"/>
      <c r="RDT13" s="4"/>
      <c r="RDU13" s="2"/>
      <c r="RED13" s="4"/>
      <c r="REE13" s="4"/>
      <c r="REF13" s="4"/>
      <c r="REG13" s="4"/>
      <c r="REH13" s="4"/>
      <c r="REI13" s="2"/>
      <c r="RER13" s="4"/>
      <c r="RES13" s="4"/>
      <c r="RET13" s="4"/>
      <c r="REU13" s="4"/>
      <c r="REV13" s="4"/>
      <c r="REW13" s="2"/>
      <c r="RFF13" s="4"/>
      <c r="RFG13" s="4"/>
      <c r="RFH13" s="4"/>
      <c r="RFI13" s="4"/>
      <c r="RFJ13" s="4"/>
      <c r="RFK13" s="2"/>
      <c r="RFT13" s="4"/>
      <c r="RFU13" s="4"/>
      <c r="RFV13" s="4"/>
      <c r="RFW13" s="4"/>
      <c r="RFX13" s="4"/>
      <c r="RFY13" s="2"/>
      <c r="RGH13" s="4"/>
      <c r="RGI13" s="4"/>
      <c r="RGJ13" s="4"/>
      <c r="RGK13" s="4"/>
      <c r="RGL13" s="4"/>
      <c r="RGM13" s="2"/>
      <c r="RGV13" s="4"/>
      <c r="RGW13" s="4"/>
      <c r="RGX13" s="4"/>
      <c r="RGY13" s="4"/>
      <c r="RGZ13" s="4"/>
      <c r="RHA13" s="2"/>
      <c r="RHJ13" s="4"/>
      <c r="RHK13" s="4"/>
      <c r="RHL13" s="4"/>
      <c r="RHM13" s="4"/>
      <c r="RHN13" s="4"/>
      <c r="RHO13" s="2"/>
      <c r="RHX13" s="4"/>
      <c r="RHY13" s="4"/>
      <c r="RHZ13" s="4"/>
      <c r="RIA13" s="4"/>
      <c r="RIB13" s="4"/>
      <c r="RIC13" s="2"/>
      <c r="RIL13" s="4"/>
      <c r="RIM13" s="4"/>
      <c r="RIN13" s="4"/>
      <c r="RIO13" s="4"/>
      <c r="RIP13" s="4"/>
      <c r="RIQ13" s="2"/>
      <c r="RIZ13" s="4"/>
      <c r="RJA13" s="4"/>
      <c r="RJB13" s="4"/>
      <c r="RJC13" s="4"/>
      <c r="RJD13" s="4"/>
      <c r="RJE13" s="2"/>
      <c r="RJN13" s="4"/>
      <c r="RJO13" s="4"/>
      <c r="RJP13" s="4"/>
      <c r="RJQ13" s="4"/>
      <c r="RJR13" s="4"/>
      <c r="RJS13" s="2"/>
      <c r="RKB13" s="4"/>
      <c r="RKC13" s="4"/>
      <c r="RKD13" s="4"/>
      <c r="RKE13" s="4"/>
      <c r="RKF13" s="4"/>
      <c r="RKG13" s="2"/>
      <c r="RKP13" s="4"/>
      <c r="RKQ13" s="4"/>
      <c r="RKR13" s="4"/>
      <c r="RKS13" s="4"/>
      <c r="RKT13" s="4"/>
      <c r="RKU13" s="2"/>
      <c r="RLD13" s="4"/>
      <c r="RLE13" s="4"/>
      <c r="RLF13" s="4"/>
      <c r="RLG13" s="4"/>
      <c r="RLH13" s="4"/>
      <c r="RLI13" s="2"/>
      <c r="RLR13" s="4"/>
      <c r="RLS13" s="4"/>
      <c r="RLT13" s="4"/>
      <c r="RLU13" s="4"/>
      <c r="RLV13" s="4"/>
      <c r="RLW13" s="2"/>
      <c r="RMF13" s="4"/>
      <c r="RMG13" s="4"/>
      <c r="RMH13" s="4"/>
      <c r="RMI13" s="4"/>
      <c r="RMJ13" s="4"/>
      <c r="RMK13" s="2"/>
      <c r="RMT13" s="4"/>
      <c r="RMU13" s="4"/>
      <c r="RMV13" s="4"/>
      <c r="RMW13" s="4"/>
      <c r="RMX13" s="4"/>
      <c r="RMY13" s="2"/>
      <c r="RNH13" s="4"/>
      <c r="RNI13" s="4"/>
      <c r="RNJ13" s="4"/>
      <c r="RNK13" s="4"/>
      <c r="RNL13" s="4"/>
      <c r="RNM13" s="2"/>
      <c r="RNV13" s="4"/>
      <c r="RNW13" s="4"/>
      <c r="RNX13" s="4"/>
      <c r="RNY13" s="4"/>
      <c r="RNZ13" s="4"/>
      <c r="ROA13" s="2"/>
      <c r="ROJ13" s="4"/>
      <c r="ROK13" s="4"/>
      <c r="ROL13" s="4"/>
      <c r="ROM13" s="4"/>
      <c r="RON13" s="4"/>
      <c r="ROO13" s="2"/>
      <c r="ROX13" s="4"/>
      <c r="ROY13" s="4"/>
      <c r="ROZ13" s="4"/>
      <c r="RPA13" s="4"/>
      <c r="RPB13" s="4"/>
      <c r="RPC13" s="2"/>
      <c r="RPL13" s="4"/>
      <c r="RPM13" s="4"/>
      <c r="RPN13" s="4"/>
      <c r="RPO13" s="4"/>
      <c r="RPP13" s="4"/>
      <c r="RPQ13" s="2"/>
      <c r="RPZ13" s="4"/>
      <c r="RQA13" s="4"/>
      <c r="RQB13" s="4"/>
      <c r="RQC13" s="4"/>
      <c r="RQD13" s="4"/>
      <c r="RQE13" s="2"/>
      <c r="RQN13" s="4"/>
      <c r="RQO13" s="4"/>
      <c r="RQP13" s="4"/>
      <c r="RQQ13" s="4"/>
      <c r="RQR13" s="4"/>
      <c r="RQS13" s="2"/>
      <c r="RRB13" s="4"/>
      <c r="RRC13" s="4"/>
      <c r="RRD13" s="4"/>
      <c r="RRE13" s="4"/>
      <c r="RRF13" s="4"/>
      <c r="RRG13" s="2"/>
      <c r="RRP13" s="4"/>
      <c r="RRQ13" s="4"/>
      <c r="RRR13" s="4"/>
      <c r="RRS13" s="4"/>
      <c r="RRT13" s="4"/>
      <c r="RRU13" s="2"/>
      <c r="RSD13" s="4"/>
      <c r="RSE13" s="4"/>
      <c r="RSF13" s="4"/>
      <c r="RSG13" s="4"/>
      <c r="RSH13" s="4"/>
      <c r="RSI13" s="2"/>
      <c r="RSR13" s="4"/>
      <c r="RSS13" s="4"/>
      <c r="RST13" s="4"/>
      <c r="RSU13" s="4"/>
      <c r="RSV13" s="4"/>
      <c r="RSW13" s="2"/>
      <c r="RTF13" s="4"/>
      <c r="RTG13" s="4"/>
      <c r="RTH13" s="4"/>
      <c r="RTI13" s="4"/>
      <c r="RTJ13" s="4"/>
      <c r="RTK13" s="2"/>
      <c r="RTT13" s="4"/>
      <c r="RTU13" s="4"/>
      <c r="RTV13" s="4"/>
      <c r="RTW13" s="4"/>
      <c r="RTX13" s="4"/>
      <c r="RTY13" s="2"/>
      <c r="RUH13" s="4"/>
      <c r="RUI13" s="4"/>
      <c r="RUJ13" s="4"/>
      <c r="RUK13" s="4"/>
      <c r="RUL13" s="4"/>
      <c r="RUM13" s="2"/>
      <c r="RUV13" s="4"/>
      <c r="RUW13" s="4"/>
      <c r="RUX13" s="4"/>
      <c r="RUY13" s="4"/>
      <c r="RUZ13" s="4"/>
      <c r="RVA13" s="2"/>
      <c r="RVJ13" s="4"/>
      <c r="RVK13" s="4"/>
      <c r="RVL13" s="4"/>
      <c r="RVM13" s="4"/>
      <c r="RVN13" s="4"/>
      <c r="RVO13" s="2"/>
      <c r="RVX13" s="4"/>
      <c r="RVY13" s="4"/>
      <c r="RVZ13" s="4"/>
      <c r="RWA13" s="4"/>
      <c r="RWB13" s="4"/>
      <c r="RWC13" s="2"/>
      <c r="RWL13" s="4"/>
      <c r="RWM13" s="4"/>
      <c r="RWN13" s="4"/>
      <c r="RWO13" s="4"/>
      <c r="RWP13" s="4"/>
      <c r="RWQ13" s="2"/>
      <c r="RWZ13" s="4"/>
      <c r="RXA13" s="4"/>
      <c r="RXB13" s="4"/>
      <c r="RXC13" s="4"/>
      <c r="RXD13" s="4"/>
      <c r="RXE13" s="2"/>
      <c r="RXN13" s="4"/>
      <c r="RXO13" s="4"/>
      <c r="RXP13" s="4"/>
      <c r="RXQ13" s="4"/>
      <c r="RXR13" s="4"/>
      <c r="RXS13" s="2"/>
      <c r="RYB13" s="4"/>
      <c r="RYC13" s="4"/>
      <c r="RYD13" s="4"/>
      <c r="RYE13" s="4"/>
      <c r="RYF13" s="4"/>
      <c r="RYG13" s="2"/>
      <c r="RYP13" s="4"/>
      <c r="RYQ13" s="4"/>
      <c r="RYR13" s="4"/>
      <c r="RYS13" s="4"/>
      <c r="RYT13" s="4"/>
      <c r="RYU13" s="2"/>
      <c r="RZD13" s="4"/>
      <c r="RZE13" s="4"/>
      <c r="RZF13" s="4"/>
      <c r="RZG13" s="4"/>
      <c r="RZH13" s="4"/>
      <c r="RZI13" s="2"/>
      <c r="RZR13" s="4"/>
      <c r="RZS13" s="4"/>
      <c r="RZT13" s="4"/>
      <c r="RZU13" s="4"/>
      <c r="RZV13" s="4"/>
      <c r="RZW13" s="2"/>
      <c r="SAF13" s="4"/>
      <c r="SAG13" s="4"/>
      <c r="SAH13" s="4"/>
      <c r="SAI13" s="4"/>
      <c r="SAJ13" s="4"/>
      <c r="SAK13" s="2"/>
      <c r="SAT13" s="4"/>
      <c r="SAU13" s="4"/>
      <c r="SAV13" s="4"/>
      <c r="SAW13" s="4"/>
      <c r="SAX13" s="4"/>
      <c r="SAY13" s="2"/>
      <c r="SBH13" s="4"/>
      <c r="SBI13" s="4"/>
      <c r="SBJ13" s="4"/>
      <c r="SBK13" s="4"/>
      <c r="SBL13" s="4"/>
      <c r="SBM13" s="2"/>
      <c r="SBV13" s="4"/>
      <c r="SBW13" s="4"/>
      <c r="SBX13" s="4"/>
      <c r="SBY13" s="4"/>
      <c r="SBZ13" s="4"/>
      <c r="SCA13" s="2"/>
      <c r="SCJ13" s="4"/>
      <c r="SCK13" s="4"/>
      <c r="SCL13" s="4"/>
      <c r="SCM13" s="4"/>
      <c r="SCN13" s="4"/>
      <c r="SCO13" s="2"/>
      <c r="SCX13" s="4"/>
      <c r="SCY13" s="4"/>
      <c r="SCZ13" s="4"/>
      <c r="SDA13" s="4"/>
      <c r="SDB13" s="4"/>
      <c r="SDC13" s="2"/>
      <c r="SDL13" s="4"/>
      <c r="SDM13" s="4"/>
      <c r="SDN13" s="4"/>
      <c r="SDO13" s="4"/>
      <c r="SDP13" s="4"/>
      <c r="SDQ13" s="2"/>
      <c r="SDZ13" s="4"/>
      <c r="SEA13" s="4"/>
      <c r="SEB13" s="4"/>
      <c r="SEC13" s="4"/>
      <c r="SED13" s="4"/>
      <c r="SEE13" s="2"/>
      <c r="SEN13" s="4"/>
      <c r="SEO13" s="4"/>
      <c r="SEP13" s="4"/>
      <c r="SEQ13" s="4"/>
      <c r="SER13" s="4"/>
      <c r="SES13" s="2"/>
      <c r="SFB13" s="4"/>
      <c r="SFC13" s="4"/>
      <c r="SFD13" s="4"/>
      <c r="SFE13" s="4"/>
      <c r="SFF13" s="4"/>
      <c r="SFG13" s="2"/>
      <c r="SFP13" s="4"/>
      <c r="SFQ13" s="4"/>
      <c r="SFR13" s="4"/>
      <c r="SFS13" s="4"/>
      <c r="SFT13" s="4"/>
      <c r="SFU13" s="2"/>
      <c r="SGD13" s="4"/>
      <c r="SGE13" s="4"/>
      <c r="SGF13" s="4"/>
      <c r="SGG13" s="4"/>
      <c r="SGH13" s="4"/>
      <c r="SGI13" s="2"/>
      <c r="SGR13" s="4"/>
      <c r="SGS13" s="4"/>
      <c r="SGT13" s="4"/>
      <c r="SGU13" s="4"/>
      <c r="SGV13" s="4"/>
      <c r="SGW13" s="2"/>
      <c r="SHF13" s="4"/>
      <c r="SHG13" s="4"/>
      <c r="SHH13" s="4"/>
      <c r="SHI13" s="4"/>
      <c r="SHJ13" s="4"/>
      <c r="SHK13" s="2"/>
      <c r="SHT13" s="4"/>
      <c r="SHU13" s="4"/>
      <c r="SHV13" s="4"/>
      <c r="SHW13" s="4"/>
      <c r="SHX13" s="4"/>
      <c r="SHY13" s="2"/>
      <c r="SIH13" s="4"/>
      <c r="SII13" s="4"/>
      <c r="SIJ13" s="4"/>
      <c r="SIK13" s="4"/>
      <c r="SIL13" s="4"/>
      <c r="SIM13" s="2"/>
      <c r="SIV13" s="4"/>
      <c r="SIW13" s="4"/>
      <c r="SIX13" s="4"/>
      <c r="SIY13" s="4"/>
      <c r="SIZ13" s="4"/>
      <c r="SJA13" s="2"/>
      <c r="SJJ13" s="4"/>
      <c r="SJK13" s="4"/>
      <c r="SJL13" s="4"/>
      <c r="SJM13" s="4"/>
      <c r="SJN13" s="4"/>
      <c r="SJO13" s="2"/>
      <c r="SJX13" s="4"/>
      <c r="SJY13" s="4"/>
      <c r="SJZ13" s="4"/>
      <c r="SKA13" s="4"/>
      <c r="SKB13" s="4"/>
      <c r="SKC13" s="2"/>
      <c r="SKL13" s="4"/>
      <c r="SKM13" s="4"/>
      <c r="SKN13" s="4"/>
      <c r="SKO13" s="4"/>
      <c r="SKP13" s="4"/>
      <c r="SKQ13" s="2"/>
      <c r="SKZ13" s="4"/>
      <c r="SLA13" s="4"/>
      <c r="SLB13" s="4"/>
      <c r="SLC13" s="4"/>
      <c r="SLD13" s="4"/>
      <c r="SLE13" s="2"/>
      <c r="SLN13" s="4"/>
      <c r="SLO13" s="4"/>
      <c r="SLP13" s="4"/>
      <c r="SLQ13" s="4"/>
      <c r="SLR13" s="4"/>
      <c r="SLS13" s="2"/>
      <c r="SMB13" s="4"/>
      <c r="SMC13" s="4"/>
      <c r="SMD13" s="4"/>
      <c r="SME13" s="4"/>
      <c r="SMF13" s="4"/>
      <c r="SMG13" s="2"/>
      <c r="SMP13" s="4"/>
      <c r="SMQ13" s="4"/>
      <c r="SMR13" s="4"/>
      <c r="SMS13" s="4"/>
      <c r="SMT13" s="4"/>
      <c r="SMU13" s="2"/>
      <c r="SND13" s="4"/>
      <c r="SNE13" s="4"/>
      <c r="SNF13" s="4"/>
      <c r="SNG13" s="4"/>
      <c r="SNH13" s="4"/>
      <c r="SNI13" s="2"/>
      <c r="SNR13" s="4"/>
      <c r="SNS13" s="4"/>
      <c r="SNT13" s="4"/>
      <c r="SNU13" s="4"/>
      <c r="SNV13" s="4"/>
      <c r="SNW13" s="2"/>
      <c r="SOF13" s="4"/>
      <c r="SOG13" s="4"/>
      <c r="SOH13" s="4"/>
      <c r="SOI13" s="4"/>
      <c r="SOJ13" s="4"/>
      <c r="SOK13" s="2"/>
      <c r="SOT13" s="4"/>
      <c r="SOU13" s="4"/>
      <c r="SOV13" s="4"/>
      <c r="SOW13" s="4"/>
      <c r="SOX13" s="4"/>
      <c r="SOY13" s="2"/>
      <c r="SPH13" s="4"/>
      <c r="SPI13" s="4"/>
      <c r="SPJ13" s="4"/>
      <c r="SPK13" s="4"/>
      <c r="SPL13" s="4"/>
      <c r="SPM13" s="2"/>
      <c r="SPV13" s="4"/>
      <c r="SPW13" s="4"/>
      <c r="SPX13" s="4"/>
      <c r="SPY13" s="4"/>
      <c r="SPZ13" s="4"/>
      <c r="SQA13" s="2"/>
      <c r="SQJ13" s="4"/>
      <c r="SQK13" s="4"/>
      <c r="SQL13" s="4"/>
      <c r="SQM13" s="4"/>
      <c r="SQN13" s="4"/>
      <c r="SQO13" s="2"/>
      <c r="SQX13" s="4"/>
      <c r="SQY13" s="4"/>
      <c r="SQZ13" s="4"/>
      <c r="SRA13" s="4"/>
      <c r="SRB13" s="4"/>
      <c r="SRC13" s="2"/>
      <c r="SRL13" s="4"/>
      <c r="SRM13" s="4"/>
      <c r="SRN13" s="4"/>
      <c r="SRO13" s="4"/>
      <c r="SRP13" s="4"/>
      <c r="SRQ13" s="2"/>
      <c r="SRZ13" s="4"/>
      <c r="SSA13" s="4"/>
      <c r="SSB13" s="4"/>
      <c r="SSC13" s="4"/>
      <c r="SSD13" s="4"/>
      <c r="SSE13" s="2"/>
      <c r="SSN13" s="4"/>
      <c r="SSO13" s="4"/>
      <c r="SSP13" s="4"/>
      <c r="SSQ13" s="4"/>
      <c r="SSR13" s="4"/>
      <c r="SSS13" s="2"/>
      <c r="STB13" s="4"/>
      <c r="STC13" s="4"/>
      <c r="STD13" s="4"/>
      <c r="STE13" s="4"/>
      <c r="STF13" s="4"/>
      <c r="STG13" s="2"/>
      <c r="STP13" s="4"/>
      <c r="STQ13" s="4"/>
      <c r="STR13" s="4"/>
      <c r="STS13" s="4"/>
      <c r="STT13" s="4"/>
      <c r="STU13" s="2"/>
      <c r="SUD13" s="4"/>
      <c r="SUE13" s="4"/>
      <c r="SUF13" s="4"/>
      <c r="SUG13" s="4"/>
      <c r="SUH13" s="4"/>
      <c r="SUI13" s="2"/>
      <c r="SUR13" s="4"/>
      <c r="SUS13" s="4"/>
      <c r="SUT13" s="4"/>
      <c r="SUU13" s="4"/>
      <c r="SUV13" s="4"/>
      <c r="SUW13" s="2"/>
      <c r="SVF13" s="4"/>
      <c r="SVG13" s="4"/>
      <c r="SVH13" s="4"/>
      <c r="SVI13" s="4"/>
      <c r="SVJ13" s="4"/>
      <c r="SVK13" s="2"/>
      <c r="SVT13" s="4"/>
      <c r="SVU13" s="4"/>
      <c r="SVV13" s="4"/>
      <c r="SVW13" s="4"/>
      <c r="SVX13" s="4"/>
      <c r="SVY13" s="2"/>
      <c r="SWH13" s="4"/>
      <c r="SWI13" s="4"/>
      <c r="SWJ13" s="4"/>
      <c r="SWK13" s="4"/>
      <c r="SWL13" s="4"/>
      <c r="SWM13" s="2"/>
      <c r="SWV13" s="4"/>
      <c r="SWW13" s="4"/>
      <c r="SWX13" s="4"/>
      <c r="SWY13" s="4"/>
      <c r="SWZ13" s="4"/>
      <c r="SXA13" s="2"/>
      <c r="SXJ13" s="4"/>
      <c r="SXK13" s="4"/>
      <c r="SXL13" s="4"/>
      <c r="SXM13" s="4"/>
      <c r="SXN13" s="4"/>
      <c r="SXO13" s="2"/>
      <c r="SXX13" s="4"/>
      <c r="SXY13" s="4"/>
      <c r="SXZ13" s="4"/>
      <c r="SYA13" s="4"/>
      <c r="SYB13" s="4"/>
      <c r="SYC13" s="2"/>
      <c r="SYL13" s="4"/>
      <c r="SYM13" s="4"/>
      <c r="SYN13" s="4"/>
      <c r="SYO13" s="4"/>
      <c r="SYP13" s="4"/>
      <c r="SYQ13" s="2"/>
      <c r="SYZ13" s="4"/>
      <c r="SZA13" s="4"/>
      <c r="SZB13" s="4"/>
      <c r="SZC13" s="4"/>
      <c r="SZD13" s="4"/>
      <c r="SZE13" s="2"/>
      <c r="SZN13" s="4"/>
      <c r="SZO13" s="4"/>
      <c r="SZP13" s="4"/>
      <c r="SZQ13" s="4"/>
      <c r="SZR13" s="4"/>
      <c r="SZS13" s="2"/>
      <c r="TAB13" s="4"/>
      <c r="TAC13" s="4"/>
      <c r="TAD13" s="4"/>
      <c r="TAE13" s="4"/>
      <c r="TAF13" s="4"/>
      <c r="TAG13" s="2"/>
      <c r="TAP13" s="4"/>
      <c r="TAQ13" s="4"/>
      <c r="TAR13" s="4"/>
      <c r="TAS13" s="4"/>
      <c r="TAT13" s="4"/>
      <c r="TAU13" s="2"/>
      <c r="TBD13" s="4"/>
      <c r="TBE13" s="4"/>
      <c r="TBF13" s="4"/>
      <c r="TBG13" s="4"/>
      <c r="TBH13" s="4"/>
      <c r="TBI13" s="2"/>
      <c r="TBR13" s="4"/>
      <c r="TBS13" s="4"/>
      <c r="TBT13" s="4"/>
      <c r="TBU13" s="4"/>
      <c r="TBV13" s="4"/>
      <c r="TBW13" s="2"/>
      <c r="TCF13" s="4"/>
      <c r="TCG13" s="4"/>
      <c r="TCH13" s="4"/>
      <c r="TCI13" s="4"/>
      <c r="TCJ13" s="4"/>
      <c r="TCK13" s="2"/>
      <c r="TCT13" s="4"/>
      <c r="TCU13" s="4"/>
      <c r="TCV13" s="4"/>
      <c r="TCW13" s="4"/>
      <c r="TCX13" s="4"/>
      <c r="TCY13" s="2"/>
      <c r="TDH13" s="4"/>
      <c r="TDI13" s="4"/>
      <c r="TDJ13" s="4"/>
      <c r="TDK13" s="4"/>
      <c r="TDL13" s="4"/>
      <c r="TDM13" s="2"/>
      <c r="TDV13" s="4"/>
      <c r="TDW13" s="4"/>
      <c r="TDX13" s="4"/>
      <c r="TDY13" s="4"/>
      <c r="TDZ13" s="4"/>
      <c r="TEA13" s="2"/>
      <c r="TEJ13" s="4"/>
      <c r="TEK13" s="4"/>
      <c r="TEL13" s="4"/>
      <c r="TEM13" s="4"/>
      <c r="TEN13" s="4"/>
      <c r="TEO13" s="2"/>
      <c r="TEX13" s="4"/>
      <c r="TEY13" s="4"/>
      <c r="TEZ13" s="4"/>
      <c r="TFA13" s="4"/>
      <c r="TFB13" s="4"/>
      <c r="TFC13" s="2"/>
      <c r="TFL13" s="4"/>
      <c r="TFM13" s="4"/>
      <c r="TFN13" s="4"/>
      <c r="TFO13" s="4"/>
      <c r="TFP13" s="4"/>
      <c r="TFQ13" s="2"/>
      <c r="TFZ13" s="4"/>
      <c r="TGA13" s="4"/>
      <c r="TGB13" s="4"/>
      <c r="TGC13" s="4"/>
      <c r="TGD13" s="4"/>
      <c r="TGE13" s="2"/>
      <c r="TGN13" s="4"/>
      <c r="TGO13" s="4"/>
      <c r="TGP13" s="4"/>
      <c r="TGQ13" s="4"/>
      <c r="TGR13" s="4"/>
      <c r="TGS13" s="2"/>
      <c r="THB13" s="4"/>
      <c r="THC13" s="4"/>
      <c r="THD13" s="4"/>
      <c r="THE13" s="4"/>
      <c r="THF13" s="4"/>
      <c r="THG13" s="2"/>
      <c r="THP13" s="4"/>
      <c r="THQ13" s="4"/>
      <c r="THR13" s="4"/>
      <c r="THS13" s="4"/>
      <c r="THT13" s="4"/>
      <c r="THU13" s="2"/>
      <c r="TID13" s="4"/>
      <c r="TIE13" s="4"/>
      <c r="TIF13" s="4"/>
      <c r="TIG13" s="4"/>
      <c r="TIH13" s="4"/>
      <c r="TII13" s="2"/>
      <c r="TIR13" s="4"/>
      <c r="TIS13" s="4"/>
      <c r="TIT13" s="4"/>
      <c r="TIU13" s="4"/>
      <c r="TIV13" s="4"/>
      <c r="TIW13" s="2"/>
      <c r="TJF13" s="4"/>
      <c r="TJG13" s="4"/>
      <c r="TJH13" s="4"/>
      <c r="TJI13" s="4"/>
      <c r="TJJ13" s="4"/>
      <c r="TJK13" s="2"/>
      <c r="TJT13" s="4"/>
      <c r="TJU13" s="4"/>
      <c r="TJV13" s="4"/>
      <c r="TJW13" s="4"/>
      <c r="TJX13" s="4"/>
      <c r="TJY13" s="2"/>
      <c r="TKH13" s="4"/>
      <c r="TKI13" s="4"/>
      <c r="TKJ13" s="4"/>
      <c r="TKK13" s="4"/>
      <c r="TKL13" s="4"/>
      <c r="TKM13" s="2"/>
      <c r="TKV13" s="4"/>
      <c r="TKW13" s="4"/>
      <c r="TKX13" s="4"/>
      <c r="TKY13" s="4"/>
      <c r="TKZ13" s="4"/>
      <c r="TLA13" s="2"/>
      <c r="TLJ13" s="4"/>
      <c r="TLK13" s="4"/>
      <c r="TLL13" s="4"/>
      <c r="TLM13" s="4"/>
      <c r="TLN13" s="4"/>
      <c r="TLO13" s="2"/>
      <c r="TLX13" s="4"/>
      <c r="TLY13" s="4"/>
      <c r="TLZ13" s="4"/>
      <c r="TMA13" s="4"/>
      <c r="TMB13" s="4"/>
      <c r="TMC13" s="2"/>
      <c r="TML13" s="4"/>
      <c r="TMM13" s="4"/>
      <c r="TMN13" s="4"/>
      <c r="TMO13" s="4"/>
      <c r="TMP13" s="4"/>
      <c r="TMQ13" s="2"/>
      <c r="TMZ13" s="4"/>
      <c r="TNA13" s="4"/>
      <c r="TNB13" s="4"/>
      <c r="TNC13" s="4"/>
      <c r="TND13" s="4"/>
      <c r="TNE13" s="2"/>
      <c r="TNN13" s="4"/>
      <c r="TNO13" s="4"/>
      <c r="TNP13" s="4"/>
      <c r="TNQ13" s="4"/>
      <c r="TNR13" s="4"/>
      <c r="TNS13" s="2"/>
      <c r="TOB13" s="4"/>
      <c r="TOC13" s="4"/>
      <c r="TOD13" s="4"/>
      <c r="TOE13" s="4"/>
      <c r="TOF13" s="4"/>
      <c r="TOG13" s="2"/>
      <c r="TOP13" s="4"/>
      <c r="TOQ13" s="4"/>
      <c r="TOR13" s="4"/>
      <c r="TOS13" s="4"/>
      <c r="TOT13" s="4"/>
      <c r="TOU13" s="2"/>
      <c r="TPD13" s="4"/>
      <c r="TPE13" s="4"/>
      <c r="TPF13" s="4"/>
      <c r="TPG13" s="4"/>
      <c r="TPH13" s="4"/>
      <c r="TPI13" s="2"/>
      <c r="TPR13" s="4"/>
      <c r="TPS13" s="4"/>
      <c r="TPT13" s="4"/>
      <c r="TPU13" s="4"/>
      <c r="TPV13" s="4"/>
      <c r="TPW13" s="2"/>
      <c r="TQF13" s="4"/>
      <c r="TQG13" s="4"/>
      <c r="TQH13" s="4"/>
      <c r="TQI13" s="4"/>
      <c r="TQJ13" s="4"/>
      <c r="TQK13" s="2"/>
      <c r="TQT13" s="4"/>
      <c r="TQU13" s="4"/>
      <c r="TQV13" s="4"/>
      <c r="TQW13" s="4"/>
      <c r="TQX13" s="4"/>
      <c r="TQY13" s="2"/>
      <c r="TRH13" s="4"/>
      <c r="TRI13" s="4"/>
      <c r="TRJ13" s="4"/>
      <c r="TRK13" s="4"/>
      <c r="TRL13" s="4"/>
      <c r="TRM13" s="2"/>
      <c r="TRV13" s="4"/>
      <c r="TRW13" s="4"/>
      <c r="TRX13" s="4"/>
      <c r="TRY13" s="4"/>
      <c r="TRZ13" s="4"/>
      <c r="TSA13" s="2"/>
      <c r="TSJ13" s="4"/>
      <c r="TSK13" s="4"/>
      <c r="TSL13" s="4"/>
      <c r="TSM13" s="4"/>
      <c r="TSN13" s="4"/>
      <c r="TSO13" s="2"/>
      <c r="TSX13" s="4"/>
      <c r="TSY13" s="4"/>
      <c r="TSZ13" s="4"/>
      <c r="TTA13" s="4"/>
      <c r="TTB13" s="4"/>
      <c r="TTC13" s="2"/>
      <c r="TTL13" s="4"/>
      <c r="TTM13" s="4"/>
      <c r="TTN13" s="4"/>
      <c r="TTO13" s="4"/>
      <c r="TTP13" s="4"/>
      <c r="TTQ13" s="2"/>
      <c r="TTZ13" s="4"/>
      <c r="TUA13" s="4"/>
      <c r="TUB13" s="4"/>
      <c r="TUC13" s="4"/>
      <c r="TUD13" s="4"/>
      <c r="TUE13" s="2"/>
      <c r="TUN13" s="4"/>
      <c r="TUO13" s="4"/>
      <c r="TUP13" s="4"/>
      <c r="TUQ13" s="4"/>
      <c r="TUR13" s="4"/>
      <c r="TUS13" s="2"/>
      <c r="TVB13" s="4"/>
      <c r="TVC13" s="4"/>
      <c r="TVD13" s="4"/>
      <c r="TVE13" s="4"/>
      <c r="TVF13" s="4"/>
      <c r="TVG13" s="2"/>
      <c r="TVP13" s="4"/>
      <c r="TVQ13" s="4"/>
      <c r="TVR13" s="4"/>
      <c r="TVS13" s="4"/>
      <c r="TVT13" s="4"/>
      <c r="TVU13" s="2"/>
      <c r="TWD13" s="4"/>
      <c r="TWE13" s="4"/>
      <c r="TWF13" s="4"/>
      <c r="TWG13" s="4"/>
      <c r="TWH13" s="4"/>
      <c r="TWI13" s="2"/>
      <c r="TWR13" s="4"/>
      <c r="TWS13" s="4"/>
      <c r="TWT13" s="4"/>
      <c r="TWU13" s="4"/>
      <c r="TWV13" s="4"/>
      <c r="TWW13" s="2"/>
      <c r="TXF13" s="4"/>
      <c r="TXG13" s="4"/>
      <c r="TXH13" s="4"/>
      <c r="TXI13" s="4"/>
      <c r="TXJ13" s="4"/>
      <c r="TXK13" s="2"/>
      <c r="TXT13" s="4"/>
      <c r="TXU13" s="4"/>
      <c r="TXV13" s="4"/>
      <c r="TXW13" s="4"/>
      <c r="TXX13" s="4"/>
      <c r="TXY13" s="2"/>
      <c r="TYH13" s="4"/>
      <c r="TYI13" s="4"/>
      <c r="TYJ13" s="4"/>
      <c r="TYK13" s="4"/>
      <c r="TYL13" s="4"/>
      <c r="TYM13" s="2"/>
      <c r="TYV13" s="4"/>
      <c r="TYW13" s="4"/>
      <c r="TYX13" s="4"/>
      <c r="TYY13" s="4"/>
      <c r="TYZ13" s="4"/>
      <c r="TZA13" s="2"/>
      <c r="TZJ13" s="4"/>
      <c r="TZK13" s="4"/>
      <c r="TZL13" s="4"/>
      <c r="TZM13" s="4"/>
      <c r="TZN13" s="4"/>
      <c r="TZO13" s="2"/>
      <c r="TZX13" s="4"/>
      <c r="TZY13" s="4"/>
      <c r="TZZ13" s="4"/>
      <c r="UAA13" s="4"/>
      <c r="UAB13" s="4"/>
      <c r="UAC13" s="2"/>
      <c r="UAL13" s="4"/>
      <c r="UAM13" s="4"/>
      <c r="UAN13" s="4"/>
      <c r="UAO13" s="4"/>
      <c r="UAP13" s="4"/>
      <c r="UAQ13" s="2"/>
      <c r="UAZ13" s="4"/>
      <c r="UBA13" s="4"/>
      <c r="UBB13" s="4"/>
      <c r="UBC13" s="4"/>
      <c r="UBD13" s="4"/>
      <c r="UBE13" s="2"/>
      <c r="UBN13" s="4"/>
      <c r="UBO13" s="4"/>
      <c r="UBP13" s="4"/>
      <c r="UBQ13" s="4"/>
      <c r="UBR13" s="4"/>
      <c r="UBS13" s="2"/>
      <c r="UCB13" s="4"/>
      <c r="UCC13" s="4"/>
      <c r="UCD13" s="4"/>
      <c r="UCE13" s="4"/>
      <c r="UCF13" s="4"/>
      <c r="UCG13" s="2"/>
      <c r="UCP13" s="4"/>
      <c r="UCQ13" s="4"/>
      <c r="UCR13" s="4"/>
      <c r="UCS13" s="4"/>
      <c r="UCT13" s="4"/>
      <c r="UCU13" s="2"/>
      <c r="UDD13" s="4"/>
      <c r="UDE13" s="4"/>
      <c r="UDF13" s="4"/>
      <c r="UDG13" s="4"/>
      <c r="UDH13" s="4"/>
      <c r="UDI13" s="2"/>
      <c r="UDR13" s="4"/>
      <c r="UDS13" s="4"/>
      <c r="UDT13" s="4"/>
      <c r="UDU13" s="4"/>
      <c r="UDV13" s="4"/>
      <c r="UDW13" s="2"/>
      <c r="UEF13" s="4"/>
      <c r="UEG13" s="4"/>
      <c r="UEH13" s="4"/>
      <c r="UEI13" s="4"/>
      <c r="UEJ13" s="4"/>
      <c r="UEK13" s="2"/>
      <c r="UET13" s="4"/>
      <c r="UEU13" s="4"/>
      <c r="UEV13" s="4"/>
      <c r="UEW13" s="4"/>
      <c r="UEX13" s="4"/>
      <c r="UEY13" s="2"/>
      <c r="UFH13" s="4"/>
      <c r="UFI13" s="4"/>
      <c r="UFJ13" s="4"/>
      <c r="UFK13" s="4"/>
      <c r="UFL13" s="4"/>
      <c r="UFM13" s="2"/>
      <c r="UFV13" s="4"/>
      <c r="UFW13" s="4"/>
      <c r="UFX13" s="4"/>
      <c r="UFY13" s="4"/>
      <c r="UFZ13" s="4"/>
      <c r="UGA13" s="2"/>
      <c r="UGJ13" s="4"/>
      <c r="UGK13" s="4"/>
      <c r="UGL13" s="4"/>
      <c r="UGM13" s="4"/>
      <c r="UGN13" s="4"/>
      <c r="UGO13" s="2"/>
      <c r="UGX13" s="4"/>
      <c r="UGY13" s="4"/>
      <c r="UGZ13" s="4"/>
      <c r="UHA13" s="4"/>
      <c r="UHB13" s="4"/>
      <c r="UHC13" s="2"/>
      <c r="UHL13" s="4"/>
      <c r="UHM13" s="4"/>
      <c r="UHN13" s="4"/>
      <c r="UHO13" s="4"/>
      <c r="UHP13" s="4"/>
      <c r="UHQ13" s="2"/>
      <c r="UHZ13" s="4"/>
      <c r="UIA13" s="4"/>
      <c r="UIB13" s="4"/>
      <c r="UIC13" s="4"/>
      <c r="UID13" s="4"/>
      <c r="UIE13" s="2"/>
      <c r="UIN13" s="4"/>
      <c r="UIO13" s="4"/>
      <c r="UIP13" s="4"/>
      <c r="UIQ13" s="4"/>
      <c r="UIR13" s="4"/>
      <c r="UIS13" s="2"/>
      <c r="UJB13" s="4"/>
      <c r="UJC13" s="4"/>
      <c r="UJD13" s="4"/>
      <c r="UJE13" s="4"/>
      <c r="UJF13" s="4"/>
      <c r="UJG13" s="2"/>
      <c r="UJP13" s="4"/>
      <c r="UJQ13" s="4"/>
      <c r="UJR13" s="4"/>
      <c r="UJS13" s="4"/>
      <c r="UJT13" s="4"/>
      <c r="UJU13" s="2"/>
      <c r="UKD13" s="4"/>
      <c r="UKE13" s="4"/>
      <c r="UKF13" s="4"/>
      <c r="UKG13" s="4"/>
      <c r="UKH13" s="4"/>
      <c r="UKI13" s="2"/>
      <c r="UKR13" s="4"/>
      <c r="UKS13" s="4"/>
      <c r="UKT13" s="4"/>
      <c r="UKU13" s="4"/>
      <c r="UKV13" s="4"/>
      <c r="UKW13" s="2"/>
      <c r="ULF13" s="4"/>
      <c r="ULG13" s="4"/>
      <c r="ULH13" s="4"/>
      <c r="ULI13" s="4"/>
      <c r="ULJ13" s="4"/>
      <c r="ULK13" s="2"/>
      <c r="ULT13" s="4"/>
      <c r="ULU13" s="4"/>
      <c r="ULV13" s="4"/>
      <c r="ULW13" s="4"/>
      <c r="ULX13" s="4"/>
      <c r="ULY13" s="2"/>
      <c r="UMH13" s="4"/>
      <c r="UMI13" s="4"/>
      <c r="UMJ13" s="4"/>
      <c r="UMK13" s="4"/>
      <c r="UML13" s="4"/>
      <c r="UMM13" s="2"/>
      <c r="UMV13" s="4"/>
      <c r="UMW13" s="4"/>
      <c r="UMX13" s="4"/>
      <c r="UMY13" s="4"/>
      <c r="UMZ13" s="4"/>
      <c r="UNA13" s="2"/>
      <c r="UNJ13" s="4"/>
      <c r="UNK13" s="4"/>
      <c r="UNL13" s="4"/>
      <c r="UNM13" s="4"/>
      <c r="UNN13" s="4"/>
      <c r="UNO13" s="2"/>
      <c r="UNX13" s="4"/>
      <c r="UNY13" s="4"/>
      <c r="UNZ13" s="4"/>
      <c r="UOA13" s="4"/>
      <c r="UOB13" s="4"/>
      <c r="UOC13" s="2"/>
      <c r="UOL13" s="4"/>
      <c r="UOM13" s="4"/>
      <c r="UON13" s="4"/>
      <c r="UOO13" s="4"/>
      <c r="UOP13" s="4"/>
      <c r="UOQ13" s="2"/>
      <c r="UOZ13" s="4"/>
      <c r="UPA13" s="4"/>
      <c r="UPB13" s="4"/>
      <c r="UPC13" s="4"/>
      <c r="UPD13" s="4"/>
      <c r="UPE13" s="2"/>
      <c r="UPN13" s="4"/>
      <c r="UPO13" s="4"/>
      <c r="UPP13" s="4"/>
      <c r="UPQ13" s="4"/>
      <c r="UPR13" s="4"/>
      <c r="UPS13" s="2"/>
      <c r="UQB13" s="4"/>
      <c r="UQC13" s="4"/>
      <c r="UQD13" s="4"/>
      <c r="UQE13" s="4"/>
      <c r="UQF13" s="4"/>
      <c r="UQG13" s="2"/>
      <c r="UQP13" s="4"/>
      <c r="UQQ13" s="4"/>
      <c r="UQR13" s="4"/>
      <c r="UQS13" s="4"/>
      <c r="UQT13" s="4"/>
      <c r="UQU13" s="2"/>
      <c r="URD13" s="4"/>
      <c r="URE13" s="4"/>
      <c r="URF13" s="4"/>
      <c r="URG13" s="4"/>
      <c r="URH13" s="4"/>
      <c r="URI13" s="2"/>
      <c r="URR13" s="4"/>
      <c r="URS13" s="4"/>
      <c r="URT13" s="4"/>
      <c r="URU13" s="4"/>
      <c r="URV13" s="4"/>
      <c r="URW13" s="2"/>
      <c r="USF13" s="4"/>
      <c r="USG13" s="4"/>
      <c r="USH13" s="4"/>
      <c r="USI13" s="4"/>
      <c r="USJ13" s="4"/>
      <c r="USK13" s="2"/>
      <c r="UST13" s="4"/>
      <c r="USU13" s="4"/>
      <c r="USV13" s="4"/>
      <c r="USW13" s="4"/>
      <c r="USX13" s="4"/>
      <c r="USY13" s="2"/>
      <c r="UTH13" s="4"/>
      <c r="UTI13" s="4"/>
      <c r="UTJ13" s="4"/>
      <c r="UTK13" s="4"/>
      <c r="UTL13" s="4"/>
      <c r="UTM13" s="2"/>
      <c r="UTV13" s="4"/>
      <c r="UTW13" s="4"/>
      <c r="UTX13" s="4"/>
      <c r="UTY13" s="4"/>
      <c r="UTZ13" s="4"/>
      <c r="UUA13" s="2"/>
      <c r="UUJ13" s="4"/>
      <c r="UUK13" s="4"/>
      <c r="UUL13" s="4"/>
      <c r="UUM13" s="4"/>
      <c r="UUN13" s="4"/>
      <c r="UUO13" s="2"/>
      <c r="UUX13" s="4"/>
      <c r="UUY13" s="4"/>
      <c r="UUZ13" s="4"/>
      <c r="UVA13" s="4"/>
      <c r="UVB13" s="4"/>
      <c r="UVC13" s="2"/>
      <c r="UVL13" s="4"/>
      <c r="UVM13" s="4"/>
      <c r="UVN13" s="4"/>
      <c r="UVO13" s="4"/>
      <c r="UVP13" s="4"/>
      <c r="UVQ13" s="2"/>
      <c r="UVZ13" s="4"/>
      <c r="UWA13" s="4"/>
      <c r="UWB13" s="4"/>
      <c r="UWC13" s="4"/>
      <c r="UWD13" s="4"/>
      <c r="UWE13" s="2"/>
      <c r="UWN13" s="4"/>
      <c r="UWO13" s="4"/>
      <c r="UWP13" s="4"/>
      <c r="UWQ13" s="4"/>
      <c r="UWR13" s="4"/>
      <c r="UWS13" s="2"/>
      <c r="UXB13" s="4"/>
      <c r="UXC13" s="4"/>
      <c r="UXD13" s="4"/>
      <c r="UXE13" s="4"/>
      <c r="UXF13" s="4"/>
      <c r="UXG13" s="2"/>
      <c r="UXP13" s="4"/>
      <c r="UXQ13" s="4"/>
      <c r="UXR13" s="4"/>
      <c r="UXS13" s="4"/>
      <c r="UXT13" s="4"/>
      <c r="UXU13" s="2"/>
      <c r="UYD13" s="4"/>
      <c r="UYE13" s="4"/>
      <c r="UYF13" s="4"/>
      <c r="UYG13" s="4"/>
      <c r="UYH13" s="4"/>
      <c r="UYI13" s="2"/>
      <c r="UYR13" s="4"/>
      <c r="UYS13" s="4"/>
      <c r="UYT13" s="4"/>
      <c r="UYU13" s="4"/>
      <c r="UYV13" s="4"/>
      <c r="UYW13" s="2"/>
      <c r="UZF13" s="4"/>
      <c r="UZG13" s="4"/>
      <c r="UZH13" s="4"/>
      <c r="UZI13" s="4"/>
      <c r="UZJ13" s="4"/>
      <c r="UZK13" s="2"/>
      <c r="UZT13" s="4"/>
      <c r="UZU13" s="4"/>
      <c r="UZV13" s="4"/>
      <c r="UZW13" s="4"/>
      <c r="UZX13" s="4"/>
      <c r="UZY13" s="2"/>
      <c r="VAH13" s="4"/>
      <c r="VAI13" s="4"/>
      <c r="VAJ13" s="4"/>
      <c r="VAK13" s="4"/>
      <c r="VAL13" s="4"/>
      <c r="VAM13" s="2"/>
      <c r="VAV13" s="4"/>
      <c r="VAW13" s="4"/>
      <c r="VAX13" s="4"/>
      <c r="VAY13" s="4"/>
      <c r="VAZ13" s="4"/>
      <c r="VBA13" s="2"/>
      <c r="VBJ13" s="4"/>
      <c r="VBK13" s="4"/>
      <c r="VBL13" s="4"/>
      <c r="VBM13" s="4"/>
      <c r="VBN13" s="4"/>
      <c r="VBO13" s="2"/>
      <c r="VBX13" s="4"/>
      <c r="VBY13" s="4"/>
      <c r="VBZ13" s="4"/>
      <c r="VCA13" s="4"/>
      <c r="VCB13" s="4"/>
      <c r="VCC13" s="2"/>
      <c r="VCL13" s="4"/>
      <c r="VCM13" s="4"/>
      <c r="VCN13" s="4"/>
      <c r="VCO13" s="4"/>
      <c r="VCP13" s="4"/>
      <c r="VCQ13" s="2"/>
      <c r="VCZ13" s="4"/>
      <c r="VDA13" s="4"/>
      <c r="VDB13" s="4"/>
      <c r="VDC13" s="4"/>
      <c r="VDD13" s="4"/>
      <c r="VDE13" s="2"/>
      <c r="VDN13" s="4"/>
      <c r="VDO13" s="4"/>
      <c r="VDP13" s="4"/>
      <c r="VDQ13" s="4"/>
      <c r="VDR13" s="4"/>
      <c r="VDS13" s="2"/>
      <c r="VEB13" s="4"/>
      <c r="VEC13" s="4"/>
      <c r="VED13" s="4"/>
      <c r="VEE13" s="4"/>
      <c r="VEF13" s="4"/>
      <c r="VEG13" s="2"/>
      <c r="VEP13" s="4"/>
      <c r="VEQ13" s="4"/>
      <c r="VER13" s="4"/>
      <c r="VES13" s="4"/>
      <c r="VET13" s="4"/>
      <c r="VEU13" s="2"/>
      <c r="VFD13" s="4"/>
      <c r="VFE13" s="4"/>
      <c r="VFF13" s="4"/>
      <c r="VFG13" s="4"/>
      <c r="VFH13" s="4"/>
      <c r="VFI13" s="2"/>
      <c r="VFR13" s="4"/>
      <c r="VFS13" s="4"/>
      <c r="VFT13" s="4"/>
      <c r="VFU13" s="4"/>
      <c r="VFV13" s="4"/>
      <c r="VFW13" s="2"/>
      <c r="VGF13" s="4"/>
      <c r="VGG13" s="4"/>
      <c r="VGH13" s="4"/>
      <c r="VGI13" s="4"/>
      <c r="VGJ13" s="4"/>
      <c r="VGK13" s="2"/>
      <c r="VGT13" s="4"/>
      <c r="VGU13" s="4"/>
      <c r="VGV13" s="4"/>
      <c r="VGW13" s="4"/>
      <c r="VGX13" s="4"/>
      <c r="VGY13" s="2"/>
      <c r="VHH13" s="4"/>
      <c r="VHI13" s="4"/>
      <c r="VHJ13" s="4"/>
      <c r="VHK13" s="4"/>
      <c r="VHL13" s="4"/>
      <c r="VHM13" s="2"/>
      <c r="VHV13" s="4"/>
      <c r="VHW13" s="4"/>
      <c r="VHX13" s="4"/>
      <c r="VHY13" s="4"/>
      <c r="VHZ13" s="4"/>
      <c r="VIA13" s="2"/>
      <c r="VIJ13" s="4"/>
      <c r="VIK13" s="4"/>
      <c r="VIL13" s="4"/>
      <c r="VIM13" s="4"/>
      <c r="VIN13" s="4"/>
      <c r="VIO13" s="2"/>
      <c r="VIX13" s="4"/>
      <c r="VIY13" s="4"/>
      <c r="VIZ13" s="4"/>
      <c r="VJA13" s="4"/>
      <c r="VJB13" s="4"/>
      <c r="VJC13" s="2"/>
      <c r="VJL13" s="4"/>
      <c r="VJM13" s="4"/>
      <c r="VJN13" s="4"/>
      <c r="VJO13" s="4"/>
      <c r="VJP13" s="4"/>
      <c r="VJQ13" s="2"/>
      <c r="VJZ13" s="4"/>
      <c r="VKA13" s="4"/>
      <c r="VKB13" s="4"/>
      <c r="VKC13" s="4"/>
      <c r="VKD13" s="4"/>
      <c r="VKE13" s="2"/>
      <c r="VKN13" s="4"/>
      <c r="VKO13" s="4"/>
      <c r="VKP13" s="4"/>
      <c r="VKQ13" s="4"/>
      <c r="VKR13" s="4"/>
      <c r="VKS13" s="2"/>
      <c r="VLB13" s="4"/>
      <c r="VLC13" s="4"/>
      <c r="VLD13" s="4"/>
      <c r="VLE13" s="4"/>
      <c r="VLF13" s="4"/>
      <c r="VLG13" s="2"/>
      <c r="VLP13" s="4"/>
      <c r="VLQ13" s="4"/>
      <c r="VLR13" s="4"/>
      <c r="VLS13" s="4"/>
      <c r="VLT13" s="4"/>
      <c r="VLU13" s="2"/>
      <c r="VMD13" s="4"/>
      <c r="VME13" s="4"/>
      <c r="VMF13" s="4"/>
      <c r="VMG13" s="4"/>
      <c r="VMH13" s="4"/>
      <c r="VMI13" s="2"/>
      <c r="VMR13" s="4"/>
      <c r="VMS13" s="4"/>
      <c r="VMT13" s="4"/>
      <c r="VMU13" s="4"/>
      <c r="VMV13" s="4"/>
      <c r="VMW13" s="2"/>
      <c r="VNF13" s="4"/>
      <c r="VNG13" s="4"/>
      <c r="VNH13" s="4"/>
      <c r="VNI13" s="4"/>
      <c r="VNJ13" s="4"/>
      <c r="VNK13" s="2"/>
      <c r="VNT13" s="4"/>
      <c r="VNU13" s="4"/>
      <c r="VNV13" s="4"/>
      <c r="VNW13" s="4"/>
      <c r="VNX13" s="4"/>
      <c r="VNY13" s="2"/>
      <c r="VOH13" s="4"/>
      <c r="VOI13" s="4"/>
      <c r="VOJ13" s="4"/>
      <c r="VOK13" s="4"/>
      <c r="VOL13" s="4"/>
      <c r="VOM13" s="2"/>
      <c r="VOV13" s="4"/>
      <c r="VOW13" s="4"/>
      <c r="VOX13" s="4"/>
      <c r="VOY13" s="4"/>
      <c r="VOZ13" s="4"/>
      <c r="VPA13" s="2"/>
      <c r="VPJ13" s="4"/>
      <c r="VPK13" s="4"/>
      <c r="VPL13" s="4"/>
      <c r="VPM13" s="4"/>
      <c r="VPN13" s="4"/>
      <c r="VPO13" s="2"/>
      <c r="VPX13" s="4"/>
      <c r="VPY13" s="4"/>
      <c r="VPZ13" s="4"/>
      <c r="VQA13" s="4"/>
      <c r="VQB13" s="4"/>
      <c r="VQC13" s="2"/>
      <c r="VQL13" s="4"/>
      <c r="VQM13" s="4"/>
      <c r="VQN13" s="4"/>
      <c r="VQO13" s="4"/>
      <c r="VQP13" s="4"/>
      <c r="VQQ13" s="2"/>
      <c r="VQZ13" s="4"/>
      <c r="VRA13" s="4"/>
      <c r="VRB13" s="4"/>
      <c r="VRC13" s="4"/>
      <c r="VRD13" s="4"/>
      <c r="VRE13" s="2"/>
      <c r="VRN13" s="4"/>
      <c r="VRO13" s="4"/>
      <c r="VRP13" s="4"/>
      <c r="VRQ13" s="4"/>
      <c r="VRR13" s="4"/>
      <c r="VRS13" s="2"/>
      <c r="VSB13" s="4"/>
      <c r="VSC13" s="4"/>
      <c r="VSD13" s="4"/>
      <c r="VSE13" s="4"/>
      <c r="VSF13" s="4"/>
      <c r="VSG13" s="2"/>
      <c r="VSP13" s="4"/>
      <c r="VSQ13" s="4"/>
      <c r="VSR13" s="4"/>
      <c r="VSS13" s="4"/>
      <c r="VST13" s="4"/>
      <c r="VSU13" s="2"/>
      <c r="VTD13" s="4"/>
      <c r="VTE13" s="4"/>
      <c r="VTF13" s="4"/>
      <c r="VTG13" s="4"/>
      <c r="VTH13" s="4"/>
      <c r="VTI13" s="2"/>
      <c r="VTR13" s="4"/>
      <c r="VTS13" s="4"/>
      <c r="VTT13" s="4"/>
      <c r="VTU13" s="4"/>
      <c r="VTV13" s="4"/>
      <c r="VTW13" s="2"/>
      <c r="VUF13" s="4"/>
      <c r="VUG13" s="4"/>
      <c r="VUH13" s="4"/>
      <c r="VUI13" s="4"/>
      <c r="VUJ13" s="4"/>
      <c r="VUK13" s="2"/>
      <c r="VUT13" s="4"/>
      <c r="VUU13" s="4"/>
      <c r="VUV13" s="4"/>
      <c r="VUW13" s="4"/>
      <c r="VUX13" s="4"/>
      <c r="VUY13" s="2"/>
      <c r="VVH13" s="4"/>
      <c r="VVI13" s="4"/>
      <c r="VVJ13" s="4"/>
      <c r="VVK13" s="4"/>
      <c r="VVL13" s="4"/>
      <c r="VVM13" s="2"/>
      <c r="VVV13" s="4"/>
      <c r="VVW13" s="4"/>
      <c r="VVX13" s="4"/>
      <c r="VVY13" s="4"/>
      <c r="VVZ13" s="4"/>
      <c r="VWA13" s="2"/>
      <c r="VWJ13" s="4"/>
      <c r="VWK13" s="4"/>
      <c r="VWL13" s="4"/>
      <c r="VWM13" s="4"/>
      <c r="VWN13" s="4"/>
      <c r="VWO13" s="2"/>
      <c r="VWX13" s="4"/>
      <c r="VWY13" s="4"/>
      <c r="VWZ13" s="4"/>
      <c r="VXA13" s="4"/>
      <c r="VXB13" s="4"/>
      <c r="VXC13" s="2"/>
      <c r="VXL13" s="4"/>
      <c r="VXM13" s="4"/>
      <c r="VXN13" s="4"/>
      <c r="VXO13" s="4"/>
      <c r="VXP13" s="4"/>
      <c r="VXQ13" s="2"/>
      <c r="VXZ13" s="4"/>
      <c r="VYA13" s="4"/>
      <c r="VYB13" s="4"/>
      <c r="VYC13" s="4"/>
      <c r="VYD13" s="4"/>
      <c r="VYE13" s="2"/>
      <c r="VYN13" s="4"/>
      <c r="VYO13" s="4"/>
      <c r="VYP13" s="4"/>
      <c r="VYQ13" s="4"/>
      <c r="VYR13" s="4"/>
      <c r="VYS13" s="2"/>
      <c r="VZB13" s="4"/>
      <c r="VZC13" s="4"/>
      <c r="VZD13" s="4"/>
      <c r="VZE13" s="4"/>
      <c r="VZF13" s="4"/>
      <c r="VZG13" s="2"/>
      <c r="VZP13" s="4"/>
      <c r="VZQ13" s="4"/>
      <c r="VZR13" s="4"/>
      <c r="VZS13" s="4"/>
      <c r="VZT13" s="4"/>
      <c r="VZU13" s="2"/>
      <c r="WAD13" s="4"/>
      <c r="WAE13" s="4"/>
      <c r="WAF13" s="4"/>
      <c r="WAG13" s="4"/>
      <c r="WAH13" s="4"/>
      <c r="WAI13" s="2"/>
      <c r="WAR13" s="4"/>
      <c r="WAS13" s="4"/>
      <c r="WAT13" s="4"/>
      <c r="WAU13" s="4"/>
      <c r="WAV13" s="4"/>
      <c r="WAW13" s="2"/>
      <c r="WBF13" s="4"/>
      <c r="WBG13" s="4"/>
      <c r="WBH13" s="4"/>
      <c r="WBI13" s="4"/>
      <c r="WBJ13" s="4"/>
      <c r="WBK13" s="2"/>
      <c r="WBT13" s="4"/>
      <c r="WBU13" s="4"/>
      <c r="WBV13" s="4"/>
      <c r="WBW13" s="4"/>
      <c r="WBX13" s="4"/>
      <c r="WBY13" s="2"/>
      <c r="WCH13" s="4"/>
      <c r="WCI13" s="4"/>
      <c r="WCJ13" s="4"/>
      <c r="WCK13" s="4"/>
      <c r="WCL13" s="4"/>
      <c r="WCM13" s="2"/>
      <c r="WCV13" s="4"/>
      <c r="WCW13" s="4"/>
      <c r="WCX13" s="4"/>
      <c r="WCY13" s="4"/>
      <c r="WCZ13" s="4"/>
      <c r="WDA13" s="2"/>
      <c r="WDJ13" s="4"/>
      <c r="WDK13" s="4"/>
      <c r="WDL13" s="4"/>
      <c r="WDM13" s="4"/>
      <c r="WDN13" s="4"/>
      <c r="WDO13" s="2"/>
      <c r="WDX13" s="4"/>
      <c r="WDY13" s="4"/>
      <c r="WDZ13" s="4"/>
      <c r="WEA13" s="4"/>
      <c r="WEB13" s="4"/>
      <c r="WEC13" s="2"/>
      <c r="WEL13" s="4"/>
      <c r="WEM13" s="4"/>
      <c r="WEN13" s="4"/>
      <c r="WEO13" s="4"/>
      <c r="WEP13" s="4"/>
      <c r="WEQ13" s="2"/>
      <c r="WEZ13" s="4"/>
      <c r="WFA13" s="4"/>
      <c r="WFB13" s="4"/>
      <c r="WFC13" s="4"/>
      <c r="WFD13" s="4"/>
      <c r="WFE13" s="2"/>
      <c r="WFN13" s="4"/>
      <c r="WFO13" s="4"/>
      <c r="WFP13" s="4"/>
      <c r="WFQ13" s="4"/>
      <c r="WFR13" s="4"/>
      <c r="WFS13" s="2"/>
      <c r="WGB13" s="4"/>
      <c r="WGC13" s="4"/>
      <c r="WGD13" s="4"/>
      <c r="WGE13" s="4"/>
      <c r="WGF13" s="4"/>
      <c r="WGG13" s="2"/>
      <c r="WGP13" s="4"/>
      <c r="WGQ13" s="4"/>
      <c r="WGR13" s="4"/>
      <c r="WGS13" s="4"/>
      <c r="WGT13" s="4"/>
      <c r="WGU13" s="2"/>
      <c r="WHD13" s="4"/>
      <c r="WHE13" s="4"/>
      <c r="WHF13" s="4"/>
      <c r="WHG13" s="4"/>
      <c r="WHH13" s="4"/>
      <c r="WHI13" s="2"/>
      <c r="WHR13" s="4"/>
      <c r="WHS13" s="4"/>
      <c r="WHT13" s="4"/>
      <c r="WHU13" s="4"/>
      <c r="WHV13" s="4"/>
      <c r="WHW13" s="2"/>
      <c r="WIF13" s="4"/>
      <c r="WIG13" s="4"/>
      <c r="WIH13" s="4"/>
      <c r="WII13" s="4"/>
      <c r="WIJ13" s="4"/>
      <c r="WIK13" s="2"/>
      <c r="WIT13" s="4"/>
      <c r="WIU13" s="4"/>
      <c r="WIV13" s="4"/>
      <c r="WIW13" s="4"/>
      <c r="WIX13" s="4"/>
      <c r="WIY13" s="2"/>
      <c r="WJH13" s="4"/>
      <c r="WJI13" s="4"/>
      <c r="WJJ13" s="4"/>
      <c r="WJK13" s="4"/>
      <c r="WJL13" s="4"/>
      <c r="WJM13" s="2"/>
      <c r="WJV13" s="4"/>
      <c r="WJW13" s="4"/>
      <c r="WJX13" s="4"/>
      <c r="WJY13" s="4"/>
      <c r="WJZ13" s="4"/>
      <c r="WKA13" s="2"/>
      <c r="WKJ13" s="4"/>
      <c r="WKK13" s="4"/>
      <c r="WKL13" s="4"/>
      <c r="WKM13" s="4"/>
      <c r="WKN13" s="4"/>
      <c r="WKO13" s="2"/>
      <c r="WKX13" s="4"/>
      <c r="WKY13" s="4"/>
      <c r="WKZ13" s="4"/>
      <c r="WLA13" s="4"/>
      <c r="WLB13" s="4"/>
      <c r="WLC13" s="2"/>
      <c r="WLL13" s="4"/>
      <c r="WLM13" s="4"/>
      <c r="WLN13" s="4"/>
      <c r="WLO13" s="4"/>
      <c r="WLP13" s="4"/>
      <c r="WLQ13" s="2"/>
      <c r="WLZ13" s="4"/>
      <c r="WMA13" s="4"/>
      <c r="WMB13" s="4"/>
      <c r="WMC13" s="4"/>
      <c r="WMD13" s="4"/>
      <c r="WME13" s="2"/>
      <c r="WMN13" s="4"/>
      <c r="WMO13" s="4"/>
      <c r="WMP13" s="4"/>
      <c r="WMQ13" s="4"/>
      <c r="WMR13" s="4"/>
      <c r="WMS13" s="2"/>
      <c r="WNB13" s="4"/>
      <c r="WNC13" s="4"/>
      <c r="WND13" s="4"/>
      <c r="WNE13" s="4"/>
      <c r="WNF13" s="4"/>
      <c r="WNG13" s="2"/>
      <c r="WNP13" s="4"/>
      <c r="WNQ13" s="4"/>
      <c r="WNR13" s="4"/>
      <c r="WNS13" s="4"/>
      <c r="WNT13" s="4"/>
      <c r="WNU13" s="2"/>
      <c r="WOD13" s="4"/>
      <c r="WOE13" s="4"/>
      <c r="WOF13" s="4"/>
      <c r="WOG13" s="4"/>
      <c r="WOH13" s="4"/>
      <c r="WOI13" s="2"/>
      <c r="WOR13" s="4"/>
      <c r="WOS13" s="4"/>
      <c r="WOT13" s="4"/>
      <c r="WOU13" s="4"/>
      <c r="WOV13" s="4"/>
      <c r="WOW13" s="2"/>
      <c r="WPF13" s="4"/>
      <c r="WPG13" s="4"/>
      <c r="WPH13" s="4"/>
      <c r="WPI13" s="4"/>
      <c r="WPJ13" s="4"/>
      <c r="WPK13" s="2"/>
      <c r="WPT13" s="4"/>
      <c r="WPU13" s="4"/>
      <c r="WPV13" s="4"/>
      <c r="WPW13" s="4"/>
      <c r="WPX13" s="4"/>
      <c r="WPY13" s="2"/>
      <c r="WQH13" s="4"/>
      <c r="WQI13" s="4"/>
      <c r="WQJ13" s="4"/>
      <c r="WQK13" s="4"/>
      <c r="WQL13" s="4"/>
      <c r="WQM13" s="2"/>
      <c r="WQV13" s="4"/>
      <c r="WQW13" s="4"/>
      <c r="WQX13" s="4"/>
      <c r="WQY13" s="4"/>
      <c r="WQZ13" s="4"/>
      <c r="WRA13" s="2"/>
      <c r="WRJ13" s="4"/>
      <c r="WRK13" s="4"/>
      <c r="WRL13" s="4"/>
      <c r="WRM13" s="4"/>
      <c r="WRN13" s="4"/>
      <c r="WRO13" s="2"/>
      <c r="WRX13" s="4"/>
      <c r="WRY13" s="4"/>
      <c r="WRZ13" s="4"/>
      <c r="WSA13" s="4"/>
      <c r="WSB13" s="4"/>
      <c r="WSC13" s="2"/>
      <c r="WSL13" s="4"/>
      <c r="WSM13" s="4"/>
      <c r="WSN13" s="4"/>
      <c r="WSO13" s="4"/>
      <c r="WSP13" s="4"/>
      <c r="WSQ13" s="2"/>
      <c r="WSZ13" s="4"/>
      <c r="WTA13" s="4"/>
      <c r="WTB13" s="4"/>
      <c r="WTC13" s="4"/>
      <c r="WTD13" s="4"/>
      <c r="WTE13" s="2"/>
      <c r="WTN13" s="4"/>
      <c r="WTO13" s="4"/>
      <c r="WTP13" s="4"/>
      <c r="WTQ13" s="4"/>
      <c r="WTR13" s="4"/>
      <c r="WTS13" s="2"/>
      <c r="WUB13" s="4"/>
      <c r="WUC13" s="4"/>
      <c r="WUD13" s="4"/>
      <c r="WUE13" s="4"/>
      <c r="WUF13" s="4"/>
      <c r="WUG13" s="2"/>
      <c r="WUP13" s="4"/>
      <c r="WUQ13" s="4"/>
      <c r="WUR13" s="4"/>
      <c r="WUS13" s="4"/>
      <c r="WUT13" s="4"/>
      <c r="WUU13" s="2"/>
      <c r="WVD13" s="4"/>
      <c r="WVE13" s="4"/>
      <c r="WVF13" s="4"/>
      <c r="WVG13" s="4"/>
      <c r="WVH13" s="4"/>
      <c r="WVI13" s="2"/>
      <c r="WVR13" s="4"/>
      <c r="WVS13" s="4"/>
      <c r="WVT13" s="4"/>
      <c r="WVU13" s="4"/>
      <c r="WVV13" s="4"/>
      <c r="WVW13" s="2"/>
      <c r="WWF13" s="4"/>
      <c r="WWG13" s="4"/>
      <c r="WWH13" s="4"/>
      <c r="WWI13" s="4"/>
      <c r="WWJ13" s="4"/>
      <c r="WWK13" s="2"/>
      <c r="WWT13" s="4"/>
      <c r="WWU13" s="4"/>
      <c r="WWV13" s="4"/>
      <c r="WWW13" s="4"/>
      <c r="WWX13" s="4"/>
      <c r="WWY13" s="2"/>
      <c r="WXH13" s="4"/>
      <c r="WXI13" s="4"/>
      <c r="WXJ13" s="4"/>
      <c r="WXK13" s="4"/>
      <c r="WXL13" s="4"/>
      <c r="WXM13" s="2"/>
      <c r="WXV13" s="4"/>
      <c r="WXW13" s="4"/>
      <c r="WXX13" s="4"/>
      <c r="WXY13" s="4"/>
      <c r="WXZ13" s="4"/>
      <c r="WYA13" s="2"/>
      <c r="WYJ13" s="4"/>
      <c r="WYK13" s="4"/>
      <c r="WYL13" s="4"/>
      <c r="WYM13" s="4"/>
      <c r="WYN13" s="4"/>
      <c r="WYO13" s="2"/>
      <c r="WYX13" s="4"/>
      <c r="WYY13" s="4"/>
      <c r="WYZ13" s="4"/>
      <c r="WZA13" s="4"/>
      <c r="WZB13" s="4"/>
      <c r="WZC13" s="2"/>
      <c r="WZL13" s="4"/>
      <c r="WZM13" s="4"/>
      <c r="WZN13" s="4"/>
      <c r="WZO13" s="4"/>
      <c r="WZP13" s="4"/>
      <c r="WZQ13" s="2"/>
      <c r="WZZ13" s="4"/>
      <c r="XAA13" s="4"/>
      <c r="XAB13" s="4"/>
      <c r="XAC13" s="4"/>
      <c r="XAD13" s="4"/>
      <c r="XAE13" s="2"/>
      <c r="XAN13" s="4"/>
      <c r="XAO13" s="4"/>
      <c r="XAP13" s="4"/>
      <c r="XAQ13" s="4"/>
      <c r="XAR13" s="4"/>
      <c r="XAS13" s="2"/>
      <c r="XBB13" s="4"/>
      <c r="XBC13" s="4"/>
      <c r="XBD13" s="4"/>
      <c r="XBE13" s="4"/>
      <c r="XBF13" s="4"/>
      <c r="XBG13" s="2"/>
      <c r="XBP13" s="4"/>
      <c r="XBQ13" s="4"/>
      <c r="XBR13" s="4"/>
      <c r="XBS13" s="4"/>
      <c r="XBT13" s="4"/>
      <c r="XBU13" s="2"/>
      <c r="XCD13" s="4"/>
      <c r="XCE13" s="4"/>
      <c r="XCF13" s="4"/>
      <c r="XCG13" s="4"/>
      <c r="XCH13" s="4"/>
      <c r="XCI13" s="2"/>
      <c r="XCR13" s="4"/>
      <c r="XCS13" s="4"/>
      <c r="XCT13" s="4"/>
      <c r="XCU13" s="4"/>
      <c r="XCV13" s="4"/>
      <c r="XCW13" s="2"/>
      <c r="XDF13" s="4"/>
      <c r="XDG13" s="4"/>
      <c r="XDH13" s="4"/>
      <c r="XDI13" s="4"/>
      <c r="XDJ13" s="4"/>
      <c r="XDK13" s="2"/>
      <c r="XDT13" s="4"/>
      <c r="XDU13" s="4"/>
      <c r="XDV13" s="4"/>
      <c r="XDW13" s="4"/>
      <c r="XDX13" s="4"/>
      <c r="XDY13" s="2"/>
      <c r="XEH13" s="4"/>
      <c r="XEI13" s="4"/>
      <c r="XEJ13" s="4"/>
      <c r="XEK13" s="4"/>
      <c r="XEL13" s="4"/>
      <c r="XEM13" s="2"/>
      <c r="XEV13" s="4"/>
      <c r="XEW13" s="4"/>
      <c r="XEX13" s="4"/>
      <c r="XEY13" s="4"/>
      <c r="XEZ13" s="4"/>
      <c r="XFA13" s="2"/>
    </row>
    <row r="14" spans="1:1023 1032:2045 2054:3067 3076:4089 4098:8191 8200:9213 9222:10235 10244:11257 11266:15359 15368:16381" s="74" customFormat="1" ht="15">
      <c r="A14" s="69" t="s">
        <v>147</v>
      </c>
      <c r="B14" s="70" t="s">
        <v>148</v>
      </c>
      <c r="C14" s="69">
        <v>43211507</v>
      </c>
      <c r="D14" s="69" t="s">
        <v>149</v>
      </c>
      <c r="E14" s="69" t="s">
        <v>24</v>
      </c>
      <c r="F14" s="69" t="s">
        <v>149</v>
      </c>
      <c r="G14" s="70" t="s">
        <v>150</v>
      </c>
      <c r="H14" s="69" t="s">
        <v>26</v>
      </c>
      <c r="I14" s="69">
        <v>1</v>
      </c>
      <c r="J14" s="71">
        <v>749</v>
      </c>
      <c r="K14" s="72">
        <v>0.3</v>
      </c>
      <c r="L14" s="73">
        <f>Table13678[[#This Row],[OEM MSRP / List Price]]*(1-Table13678[[#This Row],[Contract Discount]])</f>
        <v>524.29999999999995</v>
      </c>
      <c r="M14" s="73" t="s">
        <v>145</v>
      </c>
      <c r="N14" s="69" t="s">
        <v>151</v>
      </c>
    </row>
    <row r="15" spans="1:1023 1032:2045 2054:3067 3076:4089 4098:8191 8200:9213 9222:10235 10244:11257 11266:15359 15368:16381" s="68" customFormat="1" ht="15">
      <c r="A15" s="63" t="s">
        <v>152</v>
      </c>
      <c r="B15" s="64" t="s">
        <v>142</v>
      </c>
      <c r="C15" s="63">
        <v>43211507</v>
      </c>
      <c r="D15" s="63" t="s">
        <v>153</v>
      </c>
      <c r="E15" s="63" t="s">
        <v>24</v>
      </c>
      <c r="F15" s="63" t="s">
        <v>153</v>
      </c>
      <c r="G15" s="64" t="s">
        <v>154</v>
      </c>
      <c r="H15" s="63" t="s">
        <v>26</v>
      </c>
      <c r="I15" s="63">
        <v>1</v>
      </c>
      <c r="J15" s="65">
        <v>229</v>
      </c>
      <c r="K15" s="66">
        <v>0.11</v>
      </c>
      <c r="L15" s="67">
        <f>Table13678[[#This Row],[OEM MSRP / List Price]]*(1-Table13678[[#This Row],[Contract Discount]])</f>
        <v>203.81</v>
      </c>
      <c r="M15" s="67" t="s">
        <v>145</v>
      </c>
      <c r="N15" s="63" t="s">
        <v>155</v>
      </c>
    </row>
    <row r="16" spans="1:1023 1032:2045 2054:3067 3076:4089 4098:8191 8200:9213 9222:10235 10244:11257 11266:15359 15368:16381" s="74" customFormat="1" ht="30">
      <c r="A16" s="69" t="s">
        <v>156</v>
      </c>
      <c r="B16" s="70" t="s">
        <v>148</v>
      </c>
      <c r="C16" s="69">
        <v>43211507</v>
      </c>
      <c r="D16" s="69" t="s">
        <v>157</v>
      </c>
      <c r="E16" s="69" t="s">
        <v>24</v>
      </c>
      <c r="F16" s="69" t="s">
        <v>157</v>
      </c>
      <c r="G16" s="70" t="s">
        <v>158</v>
      </c>
      <c r="H16" s="69" t="s">
        <v>26</v>
      </c>
      <c r="I16" s="69">
        <v>1</v>
      </c>
      <c r="J16" s="71">
        <v>229</v>
      </c>
      <c r="K16" s="72">
        <v>0.25</v>
      </c>
      <c r="L16" s="73">
        <f>Table13678[[#This Row],[OEM MSRP / List Price]]*(1-Table13678[[#This Row],[Contract Discount]])</f>
        <v>171.75</v>
      </c>
      <c r="M16" s="73" t="s">
        <v>145</v>
      </c>
      <c r="N16" s="69" t="s">
        <v>159</v>
      </c>
    </row>
    <row r="17" spans="1:14" s="68" customFormat="1" ht="30">
      <c r="A17" s="63" t="s">
        <v>160</v>
      </c>
      <c r="B17" s="64" t="s">
        <v>142</v>
      </c>
      <c r="C17" s="63">
        <v>43211507</v>
      </c>
      <c r="D17" s="63" t="s">
        <v>161</v>
      </c>
      <c r="E17" s="63" t="s">
        <v>24</v>
      </c>
      <c r="F17" s="63" t="s">
        <v>161</v>
      </c>
      <c r="G17" s="64" t="s">
        <v>162</v>
      </c>
      <c r="H17" s="63" t="s">
        <v>26</v>
      </c>
      <c r="I17" s="63">
        <v>1</v>
      </c>
      <c r="J17" s="65">
        <v>504</v>
      </c>
      <c r="K17" s="66">
        <v>0.11</v>
      </c>
      <c r="L17" s="67">
        <f>Table13678[[#This Row],[OEM MSRP / List Price]]*(1-Table13678[[#This Row],[Contract Discount]])</f>
        <v>448.56</v>
      </c>
      <c r="M17" s="67" t="s">
        <v>145</v>
      </c>
      <c r="N17" s="63" t="s">
        <v>163</v>
      </c>
    </row>
    <row r="18" spans="1:14" s="74" customFormat="1" ht="15">
      <c r="A18" s="69" t="s">
        <v>164</v>
      </c>
      <c r="B18" s="70" t="s">
        <v>148</v>
      </c>
      <c r="C18" s="69">
        <v>43211507</v>
      </c>
      <c r="D18" s="69" t="s">
        <v>165</v>
      </c>
      <c r="E18" s="69" t="s">
        <v>24</v>
      </c>
      <c r="F18" s="69" t="s">
        <v>165</v>
      </c>
      <c r="G18" s="70" t="s">
        <v>166</v>
      </c>
      <c r="H18" s="69" t="s">
        <v>26</v>
      </c>
      <c r="I18" s="69">
        <v>1</v>
      </c>
      <c r="J18" s="71">
        <v>549</v>
      </c>
      <c r="K18" s="72">
        <v>0.3</v>
      </c>
      <c r="L18" s="73">
        <f>Table13678[[#This Row],[OEM MSRP / List Price]]*(1-Table13678[[#This Row],[Contract Discount]])</f>
        <v>384.29999999999995</v>
      </c>
      <c r="M18" s="75" t="s">
        <v>145</v>
      </c>
      <c r="N18" s="69" t="s">
        <v>167</v>
      </c>
    </row>
    <row r="19" spans="1:14" s="98" customFormat="1" ht="30">
      <c r="A19" s="87" t="s">
        <v>168</v>
      </c>
      <c r="B19" s="94" t="s">
        <v>169</v>
      </c>
      <c r="C19" s="95">
        <v>43211507</v>
      </c>
      <c r="D19" s="95" t="s">
        <v>170</v>
      </c>
      <c r="E19" s="95" t="s">
        <v>24</v>
      </c>
      <c r="F19" s="95" t="s">
        <v>170</v>
      </c>
      <c r="G19" s="94" t="s">
        <v>171</v>
      </c>
      <c r="H19" s="95" t="s">
        <v>26</v>
      </c>
      <c r="I19" s="95">
        <v>1</v>
      </c>
      <c r="J19" s="96">
        <v>469</v>
      </c>
      <c r="K19" s="90">
        <v>0.25</v>
      </c>
      <c r="L19" s="73">
        <f>Table13678[[#This Row],[OEM MSRP / List Price]]*(1-Table13678[[#This Row],[Contract Discount]])</f>
        <v>351.75</v>
      </c>
      <c r="M19" s="97" t="s">
        <v>172</v>
      </c>
      <c r="N19" s="87" t="s">
        <v>173</v>
      </c>
    </row>
    <row r="20" spans="1:14" ht="30">
      <c r="A20" s="69" t="s">
        <v>174</v>
      </c>
      <c r="B20" s="5" t="s">
        <v>175</v>
      </c>
      <c r="C20" s="11">
        <v>43211507</v>
      </c>
      <c r="D20" s="11" t="s">
        <v>176</v>
      </c>
      <c r="E20" s="11" t="s">
        <v>24</v>
      </c>
      <c r="F20" s="11" t="s">
        <v>176</v>
      </c>
      <c r="G20" s="70" t="s">
        <v>177</v>
      </c>
      <c r="H20" s="11" t="s">
        <v>26</v>
      </c>
      <c r="I20" s="11">
        <v>1</v>
      </c>
      <c r="J20" s="50">
        <v>834</v>
      </c>
      <c r="K20" s="72">
        <v>0.28000000000000003</v>
      </c>
      <c r="L20" s="73">
        <f>Table13678[[#This Row],[OEM MSRP / List Price]]*(1-Table13678[[#This Row],[Contract Discount]])</f>
        <v>600.48</v>
      </c>
      <c r="M20" s="26" t="s">
        <v>178</v>
      </c>
      <c r="N20" s="11" t="s">
        <v>179</v>
      </c>
    </row>
    <row r="21" spans="1:14" s="101" customFormat="1" ht="15">
      <c r="A21" s="87" t="s">
        <v>180</v>
      </c>
      <c r="B21" s="94" t="s">
        <v>181</v>
      </c>
      <c r="C21" s="95">
        <v>43211507</v>
      </c>
      <c r="D21" s="95" t="s">
        <v>182</v>
      </c>
      <c r="E21" s="95" t="s">
        <v>24</v>
      </c>
      <c r="F21" s="95" t="s">
        <v>182</v>
      </c>
      <c r="G21" s="94" t="s">
        <v>183</v>
      </c>
      <c r="H21" s="95" t="s">
        <v>26</v>
      </c>
      <c r="I21" s="95">
        <v>1</v>
      </c>
      <c r="J21" s="96">
        <v>899</v>
      </c>
      <c r="K21" s="99">
        <v>0.28000000000000003</v>
      </c>
      <c r="L21" s="73">
        <f>Table13678[[#This Row],[OEM MSRP / List Price]]*(1-Table13678[[#This Row],[Contract Discount]])</f>
        <v>647.28</v>
      </c>
      <c r="M21" s="100" t="s">
        <v>178</v>
      </c>
      <c r="N21" s="51" t="s">
        <v>184</v>
      </c>
    </row>
    <row r="22" spans="1:14" s="105" customFormat="1" ht="15">
      <c r="A22" s="76" t="s">
        <v>185</v>
      </c>
      <c r="B22" s="102" t="s">
        <v>175</v>
      </c>
      <c r="C22" s="76">
        <v>43211507</v>
      </c>
      <c r="D22" s="76" t="s">
        <v>186</v>
      </c>
      <c r="E22" s="76" t="s">
        <v>24</v>
      </c>
      <c r="F22" s="76" t="s">
        <v>186</v>
      </c>
      <c r="G22" s="102" t="s">
        <v>187</v>
      </c>
      <c r="H22" s="76" t="s">
        <v>26</v>
      </c>
      <c r="I22" s="76">
        <v>1</v>
      </c>
      <c r="J22" s="103">
        <v>834</v>
      </c>
      <c r="K22" s="80">
        <v>0.36</v>
      </c>
      <c r="L22" s="73">
        <f>Table13678[[#This Row],[OEM MSRP / List Price]]*(1-Table13678[[#This Row],[Contract Discount]])</f>
        <v>533.76</v>
      </c>
      <c r="M22" s="104" t="s">
        <v>178</v>
      </c>
      <c r="N22" s="76" t="s">
        <v>188</v>
      </c>
    </row>
    <row r="23" spans="1:14" s="74" customFormat="1" ht="15">
      <c r="A23" s="69" t="s">
        <v>189</v>
      </c>
      <c r="B23" s="70" t="s">
        <v>148</v>
      </c>
      <c r="C23" s="69">
        <v>43211507</v>
      </c>
      <c r="D23" s="69" t="s">
        <v>190</v>
      </c>
      <c r="E23" s="69" t="s">
        <v>24</v>
      </c>
      <c r="F23" s="69" t="s">
        <v>190</v>
      </c>
      <c r="G23" s="70" t="s">
        <v>191</v>
      </c>
      <c r="H23" s="69" t="s">
        <v>26</v>
      </c>
      <c r="I23" s="69">
        <v>1</v>
      </c>
      <c r="J23" s="71">
        <v>299</v>
      </c>
      <c r="K23" s="72">
        <v>0.35</v>
      </c>
      <c r="L23" s="73">
        <f>Table13678[[#This Row],[OEM MSRP / List Price]]*(1-Table13678[[#This Row],[Contract Discount]])</f>
        <v>194.35</v>
      </c>
      <c r="M23" s="73" t="s">
        <v>145</v>
      </c>
      <c r="N23" s="69" t="s">
        <v>192</v>
      </c>
    </row>
    <row r="24" spans="1:14" s="74" customFormat="1" ht="15">
      <c r="A24" s="69" t="s">
        <v>193</v>
      </c>
      <c r="B24" s="70" t="s">
        <v>148</v>
      </c>
      <c r="C24" s="69">
        <v>43211507</v>
      </c>
      <c r="D24" s="69" t="s">
        <v>194</v>
      </c>
      <c r="E24" s="69" t="s">
        <v>24</v>
      </c>
      <c r="F24" s="69" t="s">
        <v>194</v>
      </c>
      <c r="G24" s="70" t="s">
        <v>195</v>
      </c>
      <c r="H24" s="69" t="s">
        <v>26</v>
      </c>
      <c r="I24" s="69">
        <v>1</v>
      </c>
      <c r="J24" s="71">
        <v>404</v>
      </c>
      <c r="K24" s="72">
        <v>0.22</v>
      </c>
      <c r="L24" s="73">
        <f>Table13678[[#This Row],[OEM MSRP / List Price]]*(1-Table13678[[#This Row],[Contract Discount]])</f>
        <v>315.12</v>
      </c>
      <c r="M24" s="73" t="s">
        <v>145</v>
      </c>
      <c r="N24" s="69" t="s">
        <v>167</v>
      </c>
    </row>
    <row r="25" spans="1:14" s="74" customFormat="1" ht="15">
      <c r="A25" s="69" t="s">
        <v>196</v>
      </c>
      <c r="B25" s="70" t="s">
        <v>148</v>
      </c>
      <c r="C25" s="69">
        <v>43211507</v>
      </c>
      <c r="D25" s="69" t="s">
        <v>197</v>
      </c>
      <c r="E25" s="69" t="s">
        <v>24</v>
      </c>
      <c r="F25" s="69" t="s">
        <v>197</v>
      </c>
      <c r="G25" s="70" t="s">
        <v>198</v>
      </c>
      <c r="H25" s="69" t="s">
        <v>26</v>
      </c>
      <c r="I25" s="69">
        <v>1</v>
      </c>
      <c r="J25" s="71">
        <v>599</v>
      </c>
      <c r="K25" s="72">
        <v>0.35</v>
      </c>
      <c r="L25" s="73">
        <f>Table13678[[#This Row],[OEM MSRP / List Price]]*(1-Table13678[[#This Row],[Contract Discount]])</f>
        <v>389.35</v>
      </c>
      <c r="M25" s="73" t="s">
        <v>145</v>
      </c>
      <c r="N25" s="69" t="s">
        <v>167</v>
      </c>
    </row>
    <row r="26" spans="1:14" s="74" customFormat="1" ht="30">
      <c r="A26" s="69" t="s">
        <v>199</v>
      </c>
      <c r="B26" s="70" t="s">
        <v>148</v>
      </c>
      <c r="C26" s="69">
        <v>43211507</v>
      </c>
      <c r="D26" s="69" t="s">
        <v>200</v>
      </c>
      <c r="E26" s="69" t="s">
        <v>24</v>
      </c>
      <c r="F26" s="69" t="s">
        <v>200</v>
      </c>
      <c r="G26" s="70" t="s">
        <v>201</v>
      </c>
      <c r="H26" s="69" t="s">
        <v>26</v>
      </c>
      <c r="I26" s="69">
        <v>1</v>
      </c>
      <c r="J26" s="71">
        <v>424</v>
      </c>
      <c r="K26" s="72">
        <v>0.28999999999999998</v>
      </c>
      <c r="L26" s="73">
        <f>Table13678[[#This Row],[OEM MSRP / List Price]]*(1-Table13678[[#This Row],[Contract Discount]])</f>
        <v>301.03999999999996</v>
      </c>
      <c r="M26" s="73" t="s">
        <v>145</v>
      </c>
      <c r="N26" s="69" t="s">
        <v>202</v>
      </c>
    </row>
    <row r="27" spans="1:14" s="74" customFormat="1" ht="30">
      <c r="A27" s="69" t="s">
        <v>203</v>
      </c>
      <c r="B27" s="70" t="s">
        <v>148</v>
      </c>
      <c r="C27" s="69">
        <v>43211507</v>
      </c>
      <c r="D27" s="69" t="s">
        <v>204</v>
      </c>
      <c r="E27" s="69" t="s">
        <v>24</v>
      </c>
      <c r="F27" s="69" t="s">
        <v>204</v>
      </c>
      <c r="G27" s="70" t="s">
        <v>205</v>
      </c>
      <c r="H27" s="69" t="s">
        <v>26</v>
      </c>
      <c r="I27" s="69">
        <v>1</v>
      </c>
      <c r="J27" s="71">
        <v>304</v>
      </c>
      <c r="K27" s="72">
        <v>0.18</v>
      </c>
      <c r="L27" s="73">
        <f>Table13678[[#This Row],[OEM MSRP / List Price]]*(1-Table13678[[#This Row],[Contract Discount]])</f>
        <v>249.28000000000003</v>
      </c>
      <c r="M27" s="73" t="s">
        <v>145</v>
      </c>
      <c r="N27" s="69" t="s">
        <v>206</v>
      </c>
    </row>
    <row r="28" spans="1:14" s="74" customFormat="1" ht="30">
      <c r="A28" s="69" t="s">
        <v>207</v>
      </c>
      <c r="B28" s="70" t="s">
        <v>148</v>
      </c>
      <c r="C28" s="69">
        <v>43211507</v>
      </c>
      <c r="D28" s="69" t="s">
        <v>208</v>
      </c>
      <c r="E28" s="69" t="s">
        <v>24</v>
      </c>
      <c r="F28" s="76" t="s">
        <v>208</v>
      </c>
      <c r="G28" s="70" t="s">
        <v>209</v>
      </c>
      <c r="H28" s="69" t="s">
        <v>26</v>
      </c>
      <c r="I28" s="69">
        <v>1</v>
      </c>
      <c r="J28" s="71">
        <v>294</v>
      </c>
      <c r="K28" s="72">
        <v>0.25</v>
      </c>
      <c r="L28" s="73">
        <f>Table13678[[#This Row],[OEM MSRP / List Price]]*(1-Table13678[[#This Row],[Contract Discount]])</f>
        <v>220.5</v>
      </c>
      <c r="M28" s="73" t="s">
        <v>145</v>
      </c>
      <c r="N28" s="69" t="s">
        <v>206</v>
      </c>
    </row>
    <row r="29" spans="1:14" s="10" customFormat="1" ht="20.25">
      <c r="A29" s="165" t="s">
        <v>746</v>
      </c>
      <c r="B29" s="165"/>
      <c r="C29" s="165"/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5"/>
    </row>
    <row r="30" spans="1:14" ht="65.25" customHeight="1">
      <c r="A30" s="2" t="s">
        <v>7</v>
      </c>
      <c r="B30" s="3" t="s">
        <v>8</v>
      </c>
      <c r="C30" s="3" t="s">
        <v>9</v>
      </c>
      <c r="D30" s="3" t="s">
        <v>10</v>
      </c>
      <c r="E30" s="3" t="s">
        <v>11</v>
      </c>
      <c r="F30" s="3" t="s">
        <v>12</v>
      </c>
      <c r="G30" s="3" t="s">
        <v>13</v>
      </c>
      <c r="H30" s="3" t="s">
        <v>14</v>
      </c>
      <c r="I30" s="3" t="s">
        <v>15</v>
      </c>
      <c r="J30" s="4" t="s">
        <v>16</v>
      </c>
      <c r="K30" s="4" t="s">
        <v>17</v>
      </c>
      <c r="L30" s="4" t="s">
        <v>18</v>
      </c>
      <c r="M30" s="17" t="s">
        <v>19</v>
      </c>
      <c r="N30" s="15" t="s">
        <v>20</v>
      </c>
    </row>
    <row r="31" spans="1:14" ht="15">
      <c r="A31" s="1" t="s">
        <v>747</v>
      </c>
      <c r="B31" s="5" t="s">
        <v>212</v>
      </c>
      <c r="C31" s="11">
        <v>43211507</v>
      </c>
      <c r="D31" s="11" t="s">
        <v>213</v>
      </c>
      <c r="E31" s="11" t="s">
        <v>24</v>
      </c>
      <c r="F31" s="11" t="s">
        <v>213</v>
      </c>
      <c r="G31" s="5" t="s">
        <v>214</v>
      </c>
      <c r="H31" s="11" t="s">
        <v>26</v>
      </c>
      <c r="I31" s="11">
        <v>1</v>
      </c>
      <c r="J31" s="14">
        <v>239.99</v>
      </c>
      <c r="K31" s="13">
        <v>0.16</v>
      </c>
      <c r="L31" s="12">
        <f>Table134101520[[#This Row],[OEM MSRP / List Price]]*(1-Table134101520[[#This Row],[Contract Discount]])</f>
        <v>201.5916</v>
      </c>
      <c r="M31" s="12" t="s">
        <v>748</v>
      </c>
      <c r="N31" s="11" t="s">
        <v>510</v>
      </c>
    </row>
    <row r="32" spans="1:14" ht="15">
      <c r="A32" s="1" t="s">
        <v>749</v>
      </c>
      <c r="B32" s="5" t="s">
        <v>218</v>
      </c>
      <c r="C32" s="11">
        <v>43211507</v>
      </c>
      <c r="D32" s="11" t="s">
        <v>219</v>
      </c>
      <c r="E32" s="11" t="s">
        <v>24</v>
      </c>
      <c r="F32" s="11" t="s">
        <v>219</v>
      </c>
      <c r="G32" s="5" t="s">
        <v>220</v>
      </c>
      <c r="H32" s="11" t="s">
        <v>26</v>
      </c>
      <c r="I32" s="11">
        <v>1</v>
      </c>
      <c r="J32" s="14">
        <v>199.99</v>
      </c>
      <c r="K32" s="13">
        <v>0.16</v>
      </c>
      <c r="L32" s="12">
        <f>Table134101520[[#This Row],[OEM MSRP / List Price]]*(1-Table134101520[[#This Row],[Contract Discount]])</f>
        <v>167.99160000000001</v>
      </c>
      <c r="M32" s="12" t="s">
        <v>748</v>
      </c>
      <c r="N32" s="11" t="s">
        <v>221</v>
      </c>
    </row>
    <row r="33" spans="1:14" ht="15">
      <c r="A33" s="1" t="s">
        <v>750</v>
      </c>
      <c r="B33" s="5" t="s">
        <v>218</v>
      </c>
      <c r="C33" s="11">
        <v>43211507</v>
      </c>
      <c r="D33" s="11" t="s">
        <v>223</v>
      </c>
      <c r="E33" s="11" t="s">
        <v>24</v>
      </c>
      <c r="F33" s="11" t="s">
        <v>223</v>
      </c>
      <c r="G33" s="5" t="s">
        <v>224</v>
      </c>
      <c r="H33" s="11" t="s">
        <v>26</v>
      </c>
      <c r="I33" s="11">
        <v>1</v>
      </c>
      <c r="J33" s="14">
        <v>296.99</v>
      </c>
      <c r="K33" s="13">
        <v>0.16</v>
      </c>
      <c r="L33" s="12">
        <f>Table134101520[[#This Row],[OEM MSRP / List Price]]*(1-Table134101520[[#This Row],[Contract Discount]])</f>
        <v>249.4716</v>
      </c>
      <c r="M33" s="12" t="s">
        <v>748</v>
      </c>
      <c r="N33" s="11" t="s">
        <v>221</v>
      </c>
    </row>
    <row r="34" spans="1:14" ht="15">
      <c r="A34" s="1" t="s">
        <v>751</v>
      </c>
      <c r="B34" s="5" t="s">
        <v>218</v>
      </c>
      <c r="C34" s="11">
        <v>43211507</v>
      </c>
      <c r="D34" s="11" t="s">
        <v>226</v>
      </c>
      <c r="E34" s="11" t="s">
        <v>24</v>
      </c>
      <c r="F34" s="11" t="s">
        <v>226</v>
      </c>
      <c r="G34" s="5" t="s">
        <v>227</v>
      </c>
      <c r="H34" s="11" t="s">
        <v>26</v>
      </c>
      <c r="I34" s="11">
        <v>1</v>
      </c>
      <c r="J34" s="14">
        <v>439.99</v>
      </c>
      <c r="K34" s="13">
        <v>0.16</v>
      </c>
      <c r="L34" s="12">
        <f>Table134101520[[#This Row],[OEM MSRP / List Price]]*(1-Table134101520[[#This Row],[Contract Discount]])</f>
        <v>369.59159999999997</v>
      </c>
      <c r="M34" s="12" t="s">
        <v>748</v>
      </c>
      <c r="N34" s="11" t="s">
        <v>221</v>
      </c>
    </row>
    <row r="35" spans="1:14" ht="15">
      <c r="A35" s="1" t="s">
        <v>752</v>
      </c>
      <c r="B35" s="5" t="s">
        <v>218</v>
      </c>
      <c r="C35" s="11">
        <v>43211507</v>
      </c>
      <c r="D35" s="11" t="s">
        <v>229</v>
      </c>
      <c r="E35" s="11" t="s">
        <v>24</v>
      </c>
      <c r="F35" s="11" t="s">
        <v>229</v>
      </c>
      <c r="G35" s="5" t="s">
        <v>230</v>
      </c>
      <c r="H35" s="11" t="s">
        <v>26</v>
      </c>
      <c r="I35" s="11">
        <v>1</v>
      </c>
      <c r="J35" s="14">
        <v>339.99</v>
      </c>
      <c r="K35" s="13">
        <v>0.16</v>
      </c>
      <c r="L35" s="12">
        <f>Table134101520[[#This Row],[OEM MSRP / List Price]]*(1-Table134101520[[#This Row],[Contract Discount]])</f>
        <v>285.59159999999997</v>
      </c>
      <c r="M35" s="12" t="s">
        <v>748</v>
      </c>
      <c r="N35" s="11" t="s">
        <v>221</v>
      </c>
    </row>
    <row r="36" spans="1:14" ht="15">
      <c r="A36" s="1" t="s">
        <v>753</v>
      </c>
      <c r="B36" s="5" t="s">
        <v>232</v>
      </c>
      <c r="C36" s="11">
        <v>43211507</v>
      </c>
      <c r="D36" s="11" t="s">
        <v>233</v>
      </c>
      <c r="E36" s="11" t="s">
        <v>24</v>
      </c>
      <c r="F36" s="11" t="s">
        <v>233</v>
      </c>
      <c r="G36" s="5" t="s">
        <v>234</v>
      </c>
      <c r="H36" s="11" t="s">
        <v>26</v>
      </c>
      <c r="I36" s="11">
        <v>1</v>
      </c>
      <c r="J36" s="14">
        <v>49.99</v>
      </c>
      <c r="K36" s="13">
        <v>0.16</v>
      </c>
      <c r="L36" s="12">
        <f>Table134101520[[#This Row],[OEM MSRP / List Price]]*(1-Table134101520[[#This Row],[Contract Discount]])</f>
        <v>41.991599999999998</v>
      </c>
      <c r="M36" s="12" t="s">
        <v>748</v>
      </c>
      <c r="N36" s="11" t="s">
        <v>221</v>
      </c>
    </row>
    <row r="37" spans="1:14" ht="15">
      <c r="A37" s="1" t="s">
        <v>754</v>
      </c>
      <c r="B37" s="5" t="s">
        <v>236</v>
      </c>
      <c r="C37" s="11">
        <v>43211507</v>
      </c>
      <c r="D37" s="11" t="s">
        <v>237</v>
      </c>
      <c r="E37" s="11" t="s">
        <v>24</v>
      </c>
      <c r="F37" s="11" t="s">
        <v>237</v>
      </c>
      <c r="G37" s="5" t="s">
        <v>238</v>
      </c>
      <c r="H37" s="11" t="s">
        <v>26</v>
      </c>
      <c r="I37" s="11">
        <v>1</v>
      </c>
      <c r="J37" s="14">
        <v>29.99</v>
      </c>
      <c r="K37" s="13">
        <v>0.16</v>
      </c>
      <c r="L37" s="12">
        <f>Table134101520[[#This Row],[OEM MSRP / List Price]]*(1-Table134101520[[#This Row],[Contract Discount]])</f>
        <v>25.191599999999998</v>
      </c>
      <c r="M37" s="12" t="s">
        <v>748</v>
      </c>
      <c r="N37" s="11" t="s">
        <v>221</v>
      </c>
    </row>
    <row r="38" spans="1:14" ht="30">
      <c r="A38" s="1" t="s">
        <v>755</v>
      </c>
      <c r="B38" s="5" t="s">
        <v>240</v>
      </c>
      <c r="C38" s="11">
        <v>43211507</v>
      </c>
      <c r="D38" s="11" t="s">
        <v>241</v>
      </c>
      <c r="E38" s="11" t="s">
        <v>24</v>
      </c>
      <c r="F38" s="11" t="s">
        <v>241</v>
      </c>
      <c r="G38" s="5" t="s">
        <v>242</v>
      </c>
      <c r="H38" s="11" t="s">
        <v>26</v>
      </c>
      <c r="I38" s="11">
        <v>1</v>
      </c>
      <c r="J38" s="14">
        <v>17.989999999999998</v>
      </c>
      <c r="K38" s="13">
        <v>0.16</v>
      </c>
      <c r="L38" s="12">
        <f>Table134101520[[#This Row],[OEM MSRP / List Price]]*(1-Table134101520[[#This Row],[Contract Discount]])</f>
        <v>15.111599999999997</v>
      </c>
      <c r="M38" s="12" t="s">
        <v>748</v>
      </c>
      <c r="N38" s="11" t="s">
        <v>221</v>
      </c>
    </row>
    <row r="39" spans="1:14" ht="30">
      <c r="A39" s="1" t="s">
        <v>756</v>
      </c>
      <c r="B39" s="5" t="s">
        <v>244</v>
      </c>
      <c r="C39" s="11">
        <v>43211507</v>
      </c>
      <c r="D39" s="11" t="s">
        <v>245</v>
      </c>
      <c r="E39" s="11" t="s">
        <v>24</v>
      </c>
      <c r="F39" s="11" t="s">
        <v>245</v>
      </c>
      <c r="G39" s="5" t="s">
        <v>246</v>
      </c>
      <c r="H39" s="11" t="s">
        <v>26</v>
      </c>
      <c r="I39" s="11">
        <v>1</v>
      </c>
      <c r="J39" s="14">
        <v>44.99</v>
      </c>
      <c r="K39" s="13">
        <v>0.16</v>
      </c>
      <c r="L39" s="12">
        <f>Table134101520[[#This Row],[OEM MSRP / List Price]]*(1-Table134101520[[#This Row],[Contract Discount]])</f>
        <v>37.791600000000003</v>
      </c>
      <c r="M39" s="12" t="s">
        <v>748</v>
      </c>
      <c r="N39" s="11" t="s">
        <v>221</v>
      </c>
    </row>
    <row r="40" spans="1:14" ht="15">
      <c r="A40" s="1" t="s">
        <v>757</v>
      </c>
      <c r="B40" s="5" t="s">
        <v>248</v>
      </c>
      <c r="C40" s="11">
        <v>43211507</v>
      </c>
      <c r="D40" s="11" t="s">
        <v>249</v>
      </c>
      <c r="E40" s="11" t="s">
        <v>24</v>
      </c>
      <c r="F40" s="11" t="s">
        <v>249</v>
      </c>
      <c r="G40" s="5" t="s">
        <v>250</v>
      </c>
      <c r="H40" s="11" t="s">
        <v>26</v>
      </c>
      <c r="I40" s="11">
        <v>1</v>
      </c>
      <c r="J40" s="14">
        <v>19.989999999999998</v>
      </c>
      <c r="K40" s="13">
        <v>0.16</v>
      </c>
      <c r="L40" s="12">
        <f>Table134101520[[#This Row],[OEM MSRP / List Price]]*(1-Table134101520[[#This Row],[Contract Discount]])</f>
        <v>16.791599999999999</v>
      </c>
      <c r="M40" s="12" t="s">
        <v>748</v>
      </c>
      <c r="N40" s="11" t="s">
        <v>221</v>
      </c>
    </row>
    <row r="41" spans="1:14" s="10" customFormat="1" ht="20.25">
      <c r="A41" s="165" t="s">
        <v>758</v>
      </c>
      <c r="B41" s="165"/>
      <c r="C41" s="165"/>
      <c r="D41" s="165"/>
      <c r="E41" s="165"/>
      <c r="F41" s="165"/>
      <c r="G41" s="165"/>
      <c r="H41" s="165"/>
      <c r="I41" s="165"/>
      <c r="J41" s="165"/>
      <c r="K41" s="165"/>
      <c r="L41" s="165"/>
      <c r="M41" s="165"/>
      <c r="N41" s="165"/>
    </row>
    <row r="42" spans="1:14" ht="65.25" customHeight="1">
      <c r="A42" s="2" t="s">
        <v>7</v>
      </c>
      <c r="B42" s="3" t="s">
        <v>8</v>
      </c>
      <c r="C42" s="3" t="s">
        <v>9</v>
      </c>
      <c r="D42" s="3" t="s">
        <v>10</v>
      </c>
      <c r="E42" s="3" t="s">
        <v>11</v>
      </c>
      <c r="F42" s="3" t="s">
        <v>12</v>
      </c>
      <c r="G42" s="3" t="s">
        <v>13</v>
      </c>
      <c r="H42" s="3" t="s">
        <v>14</v>
      </c>
      <c r="I42" s="3" t="s">
        <v>15</v>
      </c>
      <c r="J42" s="4" t="s">
        <v>16</v>
      </c>
      <c r="K42" s="4" t="s">
        <v>17</v>
      </c>
      <c r="L42" s="4" t="s">
        <v>18</v>
      </c>
      <c r="M42" s="17" t="s">
        <v>19</v>
      </c>
      <c r="N42" s="15" t="s">
        <v>20</v>
      </c>
    </row>
    <row r="43" spans="1:14" ht="15">
      <c r="A43" s="1" t="s">
        <v>759</v>
      </c>
      <c r="B43" s="5" t="s">
        <v>523</v>
      </c>
      <c r="C43" s="11">
        <v>43211507</v>
      </c>
      <c r="D43" s="11" t="s">
        <v>760</v>
      </c>
      <c r="E43" s="11" t="s">
        <v>24</v>
      </c>
      <c r="F43" s="11" t="s">
        <v>760</v>
      </c>
      <c r="G43" s="5" t="s">
        <v>761</v>
      </c>
      <c r="H43" s="11" t="s">
        <v>26</v>
      </c>
      <c r="I43" s="11">
        <v>1</v>
      </c>
      <c r="J43" s="14">
        <v>49</v>
      </c>
      <c r="K43" s="13">
        <v>0.16</v>
      </c>
      <c r="L43" s="12">
        <f>Table13427131823[[#This Row],[OEM MSRP / List Price]]*(1-Table13427131823[[#This Row],[Contract Discount]])</f>
        <v>41.16</v>
      </c>
      <c r="M43" s="12" t="s">
        <v>762</v>
      </c>
      <c r="N43" s="11" t="s">
        <v>763</v>
      </c>
    </row>
    <row r="44" spans="1:14" ht="15">
      <c r="A44" s="1" t="s">
        <v>764</v>
      </c>
      <c r="B44" s="5" t="s">
        <v>528</v>
      </c>
      <c r="C44" s="11">
        <v>43211507</v>
      </c>
      <c r="D44" s="11" t="s">
        <v>765</v>
      </c>
      <c r="E44" s="11" t="s">
        <v>24</v>
      </c>
      <c r="F44" s="11" t="s">
        <v>765</v>
      </c>
      <c r="G44" s="5" t="s">
        <v>766</v>
      </c>
      <c r="H44" s="11" t="s">
        <v>26</v>
      </c>
      <c r="I44" s="11">
        <v>1</v>
      </c>
      <c r="J44" s="14">
        <v>109</v>
      </c>
      <c r="K44" s="13">
        <v>0.16</v>
      </c>
      <c r="L44" s="12">
        <f>Table13427131823[[#This Row],[OEM MSRP / List Price]]*(1-Table13427131823[[#This Row],[Contract Discount]])</f>
        <v>91.56</v>
      </c>
      <c r="M44" s="12" t="s">
        <v>762</v>
      </c>
      <c r="N44" s="11" t="s">
        <v>763</v>
      </c>
    </row>
    <row r="45" spans="1:14" ht="15">
      <c r="A45" s="1" t="s">
        <v>767</v>
      </c>
      <c r="B45" s="5" t="s">
        <v>536</v>
      </c>
      <c r="C45" s="11">
        <v>43211507</v>
      </c>
      <c r="D45" s="11" t="s">
        <v>768</v>
      </c>
      <c r="E45" s="11" t="s">
        <v>24</v>
      </c>
      <c r="F45" s="11" t="s">
        <v>768</v>
      </c>
      <c r="G45" s="5" t="s">
        <v>769</v>
      </c>
      <c r="H45" s="11" t="s">
        <v>26</v>
      </c>
      <c r="I45" s="11">
        <v>1</v>
      </c>
      <c r="J45" s="14">
        <v>45</v>
      </c>
      <c r="K45" s="13">
        <v>0.16</v>
      </c>
      <c r="L45" s="12">
        <f>Table13427131823[[#This Row],[OEM MSRP / List Price]]*(1-Table13427131823[[#This Row],[Contract Discount]])</f>
        <v>37.799999999999997</v>
      </c>
      <c r="M45" s="12" t="s">
        <v>762</v>
      </c>
      <c r="N45" s="11" t="s">
        <v>763</v>
      </c>
    </row>
    <row r="46" spans="1:14" ht="15">
      <c r="A46" s="1" t="s">
        <v>770</v>
      </c>
      <c r="B46" s="5" t="s">
        <v>538</v>
      </c>
      <c r="C46" s="11">
        <v>43211507</v>
      </c>
      <c r="D46" s="11" t="s">
        <v>771</v>
      </c>
      <c r="E46" s="11" t="s">
        <v>24</v>
      </c>
      <c r="F46" s="11" t="s">
        <v>771</v>
      </c>
      <c r="G46" s="5" t="s">
        <v>772</v>
      </c>
      <c r="H46" s="11" t="s">
        <v>26</v>
      </c>
      <c r="I46" s="11">
        <v>1</v>
      </c>
      <c r="J46" s="14">
        <v>69</v>
      </c>
      <c r="K46" s="13">
        <v>0.16</v>
      </c>
      <c r="L46" s="12">
        <f>Table13427131823[[#This Row],[OEM MSRP / List Price]]*(1-Table13427131823[[#This Row],[Contract Discount]])</f>
        <v>57.96</v>
      </c>
      <c r="M46" s="12" t="s">
        <v>762</v>
      </c>
      <c r="N46" s="11" t="s">
        <v>763</v>
      </c>
    </row>
    <row r="47" spans="1:14" ht="15">
      <c r="A47" s="1" t="s">
        <v>773</v>
      </c>
      <c r="B47" s="5" t="s">
        <v>540</v>
      </c>
      <c r="C47" s="11">
        <v>43211507</v>
      </c>
      <c r="D47" s="11" t="s">
        <v>774</v>
      </c>
      <c r="E47" s="11" t="s">
        <v>24</v>
      </c>
      <c r="F47" s="11" t="s">
        <v>774</v>
      </c>
      <c r="G47" s="5" t="s">
        <v>775</v>
      </c>
      <c r="H47" s="11" t="s">
        <v>26</v>
      </c>
      <c r="I47" s="11">
        <v>1</v>
      </c>
      <c r="J47" s="14">
        <v>99</v>
      </c>
      <c r="K47" s="13">
        <v>0.16</v>
      </c>
      <c r="L47" s="12">
        <f>Table13427131823[[#This Row],[OEM MSRP / List Price]]*(1-Table13427131823[[#This Row],[Contract Discount]])</f>
        <v>83.16</v>
      </c>
      <c r="M47" s="12" t="s">
        <v>762</v>
      </c>
      <c r="N47" s="11" t="s">
        <v>763</v>
      </c>
    </row>
    <row r="48" spans="1:14" ht="15">
      <c r="A48" s="1" t="s">
        <v>776</v>
      </c>
      <c r="B48" s="5" t="s">
        <v>288</v>
      </c>
      <c r="C48" s="11">
        <v>43211507</v>
      </c>
      <c r="D48" s="11" t="s">
        <v>289</v>
      </c>
      <c r="E48" s="11" t="s">
        <v>24</v>
      </c>
      <c r="F48" s="11" t="s">
        <v>289</v>
      </c>
      <c r="G48" s="5" t="s">
        <v>290</v>
      </c>
      <c r="H48" s="11" t="s">
        <v>26</v>
      </c>
      <c r="I48" s="11">
        <v>1</v>
      </c>
      <c r="J48" s="14">
        <v>19</v>
      </c>
      <c r="K48" s="13">
        <v>0.16</v>
      </c>
      <c r="L48" s="12">
        <f>Table13427131823[[#This Row],[OEM MSRP / List Price]]*(1-Table13427131823[[#This Row],[Contract Discount]])</f>
        <v>15.959999999999999</v>
      </c>
      <c r="M48" s="12" t="s">
        <v>762</v>
      </c>
      <c r="N48" s="11" t="s">
        <v>291</v>
      </c>
    </row>
    <row r="49" spans="1:14" ht="15">
      <c r="A49" s="1" t="s">
        <v>777</v>
      </c>
      <c r="B49" s="5" t="s">
        <v>293</v>
      </c>
      <c r="C49" s="11">
        <v>43211507</v>
      </c>
      <c r="D49" s="11" t="s">
        <v>294</v>
      </c>
      <c r="E49" s="11" t="s">
        <v>24</v>
      </c>
      <c r="F49" s="11" t="s">
        <v>294</v>
      </c>
      <c r="G49" s="5" t="s">
        <v>295</v>
      </c>
      <c r="H49" s="11" t="s">
        <v>26</v>
      </c>
      <c r="I49" s="11">
        <v>1</v>
      </c>
      <c r="J49" s="14">
        <v>59</v>
      </c>
      <c r="K49" s="13">
        <v>0.16</v>
      </c>
      <c r="L49" s="12">
        <f>Table13427131823[[#This Row],[OEM MSRP / List Price]]*(1-Table13427131823[[#This Row],[Contract Discount]])</f>
        <v>49.559999999999995</v>
      </c>
      <c r="M49" s="12" t="s">
        <v>762</v>
      </c>
      <c r="N49" s="11" t="s">
        <v>291</v>
      </c>
    </row>
    <row r="50" spans="1:14" ht="15">
      <c r="A50" s="1" t="s">
        <v>778</v>
      </c>
      <c r="B50" s="5" t="s">
        <v>297</v>
      </c>
      <c r="C50" s="11">
        <v>43211507</v>
      </c>
      <c r="D50" s="11" t="s">
        <v>298</v>
      </c>
      <c r="E50" s="11" t="s">
        <v>24</v>
      </c>
      <c r="F50" s="11" t="s">
        <v>298</v>
      </c>
      <c r="G50" s="5" t="s">
        <v>299</v>
      </c>
      <c r="H50" s="11" t="s">
        <v>26</v>
      </c>
      <c r="I50" s="11">
        <v>1</v>
      </c>
      <c r="J50" s="14">
        <v>89</v>
      </c>
      <c r="K50" s="13">
        <v>0.16</v>
      </c>
      <c r="L50" s="12">
        <f>Table13427131823[[#This Row],[OEM MSRP / List Price]]*(1-Table13427131823[[#This Row],[Contract Discount]])</f>
        <v>74.759999999999991</v>
      </c>
      <c r="M50" s="12" t="s">
        <v>762</v>
      </c>
      <c r="N50" s="11" t="s">
        <v>291</v>
      </c>
    </row>
    <row r="51" spans="1:14" ht="15">
      <c r="A51" s="1" t="s">
        <v>779</v>
      </c>
      <c r="B51" s="5" t="s">
        <v>301</v>
      </c>
      <c r="C51" s="11">
        <v>43211507</v>
      </c>
      <c r="D51" s="11" t="s">
        <v>302</v>
      </c>
      <c r="E51" s="11" t="s">
        <v>24</v>
      </c>
      <c r="F51" s="11" t="s">
        <v>302</v>
      </c>
      <c r="G51" s="5" t="s">
        <v>303</v>
      </c>
      <c r="H51" s="11" t="s">
        <v>26</v>
      </c>
      <c r="I51" s="11">
        <v>1</v>
      </c>
      <c r="J51" s="14">
        <v>49</v>
      </c>
      <c r="K51" s="13">
        <v>0.16</v>
      </c>
      <c r="L51" s="12">
        <f>Table13427131823[[#This Row],[OEM MSRP / List Price]]*(1-Table13427131823[[#This Row],[Contract Discount]])</f>
        <v>41.16</v>
      </c>
      <c r="M51" s="12" t="s">
        <v>762</v>
      </c>
      <c r="N51" s="11" t="s">
        <v>291</v>
      </c>
    </row>
    <row r="52" spans="1:14" ht="15">
      <c r="A52" s="1" t="s">
        <v>780</v>
      </c>
      <c r="B52" s="5" t="s">
        <v>305</v>
      </c>
      <c r="C52" s="11">
        <v>43211507</v>
      </c>
      <c r="D52" s="11" t="s">
        <v>306</v>
      </c>
      <c r="E52" s="11" t="s">
        <v>24</v>
      </c>
      <c r="F52" s="11" t="s">
        <v>306</v>
      </c>
      <c r="G52" s="5" t="s">
        <v>307</v>
      </c>
      <c r="H52" s="11" t="s">
        <v>26</v>
      </c>
      <c r="I52" s="11">
        <v>1</v>
      </c>
      <c r="J52" s="14">
        <v>69</v>
      </c>
      <c r="K52" s="13">
        <v>0.16</v>
      </c>
      <c r="L52" s="12">
        <f>Table13427131823[[#This Row],[OEM MSRP / List Price]]*(1-Table13427131823[[#This Row],[Contract Discount]])</f>
        <v>57.96</v>
      </c>
      <c r="M52" s="12" t="s">
        <v>762</v>
      </c>
      <c r="N52" s="11" t="s">
        <v>291</v>
      </c>
    </row>
    <row r="53" spans="1:14" ht="15">
      <c r="A53" s="1" t="s">
        <v>781</v>
      </c>
      <c r="B53" s="5" t="s">
        <v>309</v>
      </c>
      <c r="C53" s="11">
        <v>43211507</v>
      </c>
      <c r="D53" s="11" t="s">
        <v>310</v>
      </c>
      <c r="E53" s="11" t="s">
        <v>24</v>
      </c>
      <c r="F53" s="11" t="s">
        <v>310</v>
      </c>
      <c r="G53" s="5" t="s">
        <v>311</v>
      </c>
      <c r="H53" s="11" t="s">
        <v>26</v>
      </c>
      <c r="I53" s="11">
        <v>1</v>
      </c>
      <c r="J53" s="14">
        <v>49</v>
      </c>
      <c r="K53" s="13">
        <v>0.16</v>
      </c>
      <c r="L53" s="12">
        <f>Table13427131823[[#This Row],[OEM MSRP / List Price]]*(1-Table13427131823[[#This Row],[Contract Discount]])</f>
        <v>41.16</v>
      </c>
      <c r="M53" s="12" t="s">
        <v>762</v>
      </c>
      <c r="N53" s="11" t="s">
        <v>291</v>
      </c>
    </row>
    <row r="54" spans="1:14" ht="15">
      <c r="A54" s="1" t="s">
        <v>782</v>
      </c>
      <c r="B54" s="5" t="s">
        <v>309</v>
      </c>
      <c r="C54" s="11">
        <v>43211507</v>
      </c>
      <c r="D54" s="11" t="s">
        <v>313</v>
      </c>
      <c r="E54" s="11" t="s">
        <v>24</v>
      </c>
      <c r="F54" s="11" t="s">
        <v>313</v>
      </c>
      <c r="G54" s="5" t="s">
        <v>314</v>
      </c>
      <c r="H54" s="11" t="s">
        <v>26</v>
      </c>
      <c r="I54" s="11">
        <v>1</v>
      </c>
      <c r="J54" s="14">
        <v>29</v>
      </c>
      <c r="K54" s="13">
        <v>0.16</v>
      </c>
      <c r="L54" s="12">
        <f>Table13427131823[[#This Row],[OEM MSRP / List Price]]*(1-Table13427131823[[#This Row],[Contract Discount]])</f>
        <v>24.36</v>
      </c>
      <c r="M54" s="12" t="s">
        <v>762</v>
      </c>
      <c r="N54" s="11" t="s">
        <v>291</v>
      </c>
    </row>
    <row r="55" spans="1:14" ht="15">
      <c r="A55" s="1" t="s">
        <v>783</v>
      </c>
      <c r="B55" s="5" t="s">
        <v>301</v>
      </c>
      <c r="C55" s="11">
        <v>43211507</v>
      </c>
      <c r="D55" s="11" t="s">
        <v>316</v>
      </c>
      <c r="E55" s="11" t="s">
        <v>24</v>
      </c>
      <c r="F55" s="11" t="s">
        <v>316</v>
      </c>
      <c r="G55" s="5" t="s">
        <v>317</v>
      </c>
      <c r="H55" s="11" t="s">
        <v>26</v>
      </c>
      <c r="I55" s="11">
        <v>1</v>
      </c>
      <c r="J55" s="14">
        <v>29</v>
      </c>
      <c r="K55" s="13">
        <v>0.16</v>
      </c>
      <c r="L55" s="12">
        <f>Table13427131823[[#This Row],[OEM MSRP / List Price]]*(1-Table13427131823[[#This Row],[Contract Discount]])</f>
        <v>24.36</v>
      </c>
      <c r="M55" s="12" t="s">
        <v>762</v>
      </c>
      <c r="N55" s="11" t="s">
        <v>291</v>
      </c>
    </row>
    <row r="56" spans="1:14" ht="15">
      <c r="A56" s="1" t="s">
        <v>784</v>
      </c>
      <c r="B56" s="5" t="s">
        <v>305</v>
      </c>
      <c r="C56" s="11">
        <v>43211507</v>
      </c>
      <c r="D56" s="11" t="s">
        <v>319</v>
      </c>
      <c r="E56" s="11" t="s">
        <v>24</v>
      </c>
      <c r="F56" s="11" t="s">
        <v>319</v>
      </c>
      <c r="G56" s="5" t="s">
        <v>320</v>
      </c>
      <c r="H56" s="11" t="s">
        <v>26</v>
      </c>
      <c r="I56" s="11">
        <v>1</v>
      </c>
      <c r="J56" s="14">
        <v>39</v>
      </c>
      <c r="K56" s="13">
        <v>0.16</v>
      </c>
      <c r="L56" s="12">
        <f>Table13427131823[[#This Row],[OEM MSRP / List Price]]*(1-Table13427131823[[#This Row],[Contract Discount]])</f>
        <v>32.76</v>
      </c>
      <c r="M56" s="12" t="s">
        <v>762</v>
      </c>
      <c r="N56" s="11" t="s">
        <v>291</v>
      </c>
    </row>
    <row r="57" spans="1:14" ht="15">
      <c r="A57" s="1" t="s">
        <v>785</v>
      </c>
      <c r="B57" s="5" t="s">
        <v>297</v>
      </c>
      <c r="C57" s="11">
        <v>43211507</v>
      </c>
      <c r="D57" s="11" t="s">
        <v>322</v>
      </c>
      <c r="E57" s="11" t="s">
        <v>24</v>
      </c>
      <c r="F57" s="11" t="s">
        <v>322</v>
      </c>
      <c r="G57" s="5" t="s">
        <v>323</v>
      </c>
      <c r="H57" s="11" t="s">
        <v>26</v>
      </c>
      <c r="I57" s="11">
        <v>1</v>
      </c>
      <c r="J57" s="14">
        <v>69</v>
      </c>
      <c r="K57" s="13">
        <v>0.16</v>
      </c>
      <c r="L57" s="12">
        <f>Table13427131823[[#This Row],[OEM MSRP / List Price]]*(1-Table13427131823[[#This Row],[Contract Discount]])</f>
        <v>57.96</v>
      </c>
      <c r="M57" s="12" t="s">
        <v>762</v>
      </c>
      <c r="N57" s="11" t="s">
        <v>291</v>
      </c>
    </row>
    <row r="58" spans="1:14" s="10" customFormat="1" ht="20.25">
      <c r="A58" s="165" t="s">
        <v>324</v>
      </c>
      <c r="B58" s="165"/>
      <c r="C58" s="165"/>
      <c r="D58" s="165"/>
      <c r="E58" s="165"/>
      <c r="F58" s="165"/>
      <c r="G58" s="165"/>
      <c r="H58" s="165"/>
      <c r="I58" s="165"/>
      <c r="J58" s="165"/>
      <c r="K58" s="165"/>
      <c r="L58" s="165"/>
      <c r="M58" s="165"/>
      <c r="N58" s="165"/>
    </row>
    <row r="59" spans="1:14" ht="65.25" customHeight="1">
      <c r="A59" s="2" t="s">
        <v>7</v>
      </c>
      <c r="B59" s="3" t="s">
        <v>8</v>
      </c>
      <c r="C59" s="3" t="s">
        <v>9</v>
      </c>
      <c r="D59" s="3" t="s">
        <v>12</v>
      </c>
      <c r="E59" s="3" t="s">
        <v>14</v>
      </c>
      <c r="F59" s="3" t="s">
        <v>15</v>
      </c>
      <c r="G59" s="3" t="s">
        <v>325</v>
      </c>
      <c r="H59" s="3" t="s">
        <v>17</v>
      </c>
      <c r="I59" s="3" t="s">
        <v>18</v>
      </c>
      <c r="J59" s="171"/>
      <c r="K59" s="171"/>
      <c r="L59" s="171"/>
      <c r="M59" s="171"/>
      <c r="N59" s="171"/>
    </row>
    <row r="60" spans="1:14" ht="15">
      <c r="A60" s="1" t="s">
        <v>326</v>
      </c>
      <c r="B60" s="5" t="s">
        <v>327</v>
      </c>
      <c r="C60" s="11">
        <v>81110000</v>
      </c>
      <c r="D60" s="11" t="s">
        <v>328</v>
      </c>
      <c r="E60" s="11" t="s">
        <v>26</v>
      </c>
      <c r="F60" s="11">
        <v>1</v>
      </c>
      <c r="G60" s="14">
        <v>70</v>
      </c>
      <c r="H60" s="13">
        <v>0.4</v>
      </c>
      <c r="I60" s="12">
        <f>Table1345161921[[#This Row],[Contractor''s Standard Hourly Rate]]*(1-Table1345161921[[#This Row],[Contract Discount]])</f>
        <v>42</v>
      </c>
      <c r="J60" s="171"/>
      <c r="K60" s="171"/>
      <c r="L60" s="171"/>
      <c r="M60" s="171"/>
      <c r="N60" s="171"/>
    </row>
    <row r="61" spans="1:14" ht="60">
      <c r="A61" s="1" t="s">
        <v>329</v>
      </c>
      <c r="B61" s="5" t="s">
        <v>330</v>
      </c>
      <c r="C61" s="11">
        <v>81110000</v>
      </c>
      <c r="D61" s="11" t="s">
        <v>331</v>
      </c>
      <c r="E61" s="11" t="s">
        <v>26</v>
      </c>
      <c r="F61" s="11">
        <v>1</v>
      </c>
      <c r="G61" s="14">
        <v>15</v>
      </c>
      <c r="H61" s="13">
        <v>0.4</v>
      </c>
      <c r="I61" s="12">
        <f>Table1345161921[[#This Row],[Contractor''s Standard Hourly Rate]]*(1-Table1345161921[[#This Row],[Contract Discount]])</f>
        <v>9</v>
      </c>
      <c r="J61" s="171"/>
      <c r="K61" s="171"/>
      <c r="L61" s="171"/>
      <c r="M61" s="171"/>
      <c r="N61" s="171"/>
    </row>
    <row r="62" spans="1:14" ht="45">
      <c r="A62" s="1" t="s">
        <v>332</v>
      </c>
      <c r="B62" s="6" t="s">
        <v>333</v>
      </c>
      <c r="C62" s="11">
        <v>81110000</v>
      </c>
      <c r="D62" s="11" t="s">
        <v>334</v>
      </c>
      <c r="E62" s="11" t="s">
        <v>26</v>
      </c>
      <c r="F62" s="11">
        <v>1</v>
      </c>
      <c r="G62" s="14">
        <v>0</v>
      </c>
      <c r="H62" s="13">
        <v>0.4</v>
      </c>
      <c r="I62" s="12">
        <f>Table1345161921[[#This Row],[Contractor''s Standard Hourly Rate]]*(1-Table1345161921[[#This Row],[Contract Discount]])</f>
        <v>0</v>
      </c>
      <c r="J62" s="171"/>
      <c r="K62" s="171"/>
      <c r="L62" s="171"/>
      <c r="M62" s="171"/>
      <c r="N62" s="171"/>
    </row>
    <row r="63" spans="1:14" ht="30">
      <c r="A63" s="1" t="s">
        <v>335</v>
      </c>
      <c r="B63" s="5" t="s">
        <v>336</v>
      </c>
      <c r="C63" s="11">
        <v>81110000</v>
      </c>
      <c r="D63" s="11" t="s">
        <v>337</v>
      </c>
      <c r="E63" s="11" t="s">
        <v>26</v>
      </c>
      <c r="F63" s="11">
        <v>1</v>
      </c>
      <c r="G63" s="14">
        <v>55</v>
      </c>
      <c r="H63" s="13">
        <v>0.4</v>
      </c>
      <c r="I63" s="12">
        <f>Table1345161921[[#This Row],[Contractor''s Standard Hourly Rate]]*(1-Table1345161921[[#This Row],[Contract Discount]])</f>
        <v>33</v>
      </c>
      <c r="J63" s="171"/>
      <c r="K63" s="171"/>
      <c r="L63" s="171"/>
      <c r="M63" s="171"/>
      <c r="N63" s="171"/>
    </row>
    <row r="64" spans="1:14" ht="30">
      <c r="A64" s="1" t="s">
        <v>338</v>
      </c>
      <c r="B64" s="5" t="s">
        <v>339</v>
      </c>
      <c r="C64" s="11">
        <v>81110000</v>
      </c>
      <c r="D64" s="11" t="s">
        <v>340</v>
      </c>
      <c r="E64" s="11" t="s">
        <v>26</v>
      </c>
      <c r="F64" s="11">
        <v>1</v>
      </c>
      <c r="G64" s="14">
        <v>0</v>
      </c>
      <c r="H64" s="13">
        <v>0.4</v>
      </c>
      <c r="I64" s="12">
        <f>Table1345161921[[#This Row],[Contractor''s Standard Hourly Rate]]*(1-Table1345161921[[#This Row],[Contract Discount]])</f>
        <v>0</v>
      </c>
      <c r="J64" s="171"/>
      <c r="K64" s="171"/>
      <c r="L64" s="171"/>
      <c r="M64" s="171"/>
      <c r="N64" s="171"/>
    </row>
    <row r="65" spans="1:14" ht="30">
      <c r="A65" s="1" t="s">
        <v>341</v>
      </c>
      <c r="B65" s="1" t="s">
        <v>342</v>
      </c>
      <c r="C65" s="1">
        <v>81110000</v>
      </c>
      <c r="D65" s="1" t="s">
        <v>343</v>
      </c>
      <c r="E65" s="1" t="s">
        <v>344</v>
      </c>
      <c r="F65" s="1">
        <v>1</v>
      </c>
      <c r="G65" s="14">
        <v>70</v>
      </c>
      <c r="H65" s="13">
        <v>0.4</v>
      </c>
      <c r="I65" s="12">
        <f>Table1345161921[[#This Row],[Contractor''s Standard Hourly Rate]]*(1-Table1345161921[[#This Row],[Contract Discount]])</f>
        <v>42</v>
      </c>
      <c r="J65" s="171"/>
      <c r="K65" s="171"/>
      <c r="L65" s="171"/>
      <c r="M65" s="171"/>
      <c r="N65" s="171"/>
    </row>
    <row r="66" spans="1:14" ht="30">
      <c r="A66" s="1" t="s">
        <v>345</v>
      </c>
      <c r="B66" s="1" t="s">
        <v>346</v>
      </c>
      <c r="C66" s="1">
        <v>81110000</v>
      </c>
      <c r="D66" s="1" t="s">
        <v>347</v>
      </c>
      <c r="E66" s="1" t="s">
        <v>344</v>
      </c>
      <c r="F66" s="1">
        <v>1</v>
      </c>
      <c r="G66" s="14">
        <v>140</v>
      </c>
      <c r="H66" s="13">
        <v>0.4</v>
      </c>
      <c r="I66" s="12">
        <f>Table1345161921[[#This Row],[Contractor''s Standard Hourly Rate]]*(1-Table1345161921[[#This Row],[Contract Discount]])</f>
        <v>84</v>
      </c>
      <c r="J66" s="171"/>
      <c r="K66" s="171"/>
      <c r="L66" s="171"/>
      <c r="M66" s="171"/>
      <c r="N66" s="171"/>
    </row>
    <row r="67" spans="1:14" s="34" customFormat="1" ht="30">
      <c r="A67" s="1" t="s">
        <v>348</v>
      </c>
      <c r="B67" s="1" t="s">
        <v>349</v>
      </c>
      <c r="C67" s="1">
        <v>81110000</v>
      </c>
      <c r="D67" s="1" t="s">
        <v>350</v>
      </c>
      <c r="E67" s="1" t="s">
        <v>26</v>
      </c>
      <c r="F67" s="1">
        <v>1</v>
      </c>
      <c r="G67" s="35">
        <v>20</v>
      </c>
      <c r="H67" s="36">
        <v>0.4</v>
      </c>
      <c r="I67" s="37">
        <f>Table1345161921[[#This Row],[Contractor''s Standard Hourly Rate]]*(1-Table1345161921[[#This Row],[Contract Discount]])</f>
        <v>12</v>
      </c>
      <c r="J67" s="171"/>
      <c r="K67" s="171"/>
      <c r="L67" s="171"/>
      <c r="M67" s="171"/>
      <c r="N67" s="171"/>
    </row>
    <row r="68" spans="1:14">
      <c r="A68" s="170" t="s">
        <v>351</v>
      </c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</row>
    <row r="69" spans="1:14"/>
    <row r="70" spans="1:14"/>
    <row r="71" spans="1:14"/>
    <row r="72" spans="1:14"/>
    <row r="73" spans="1:14"/>
    <row r="74" spans="1:14"/>
    <row r="75" spans="1:14"/>
    <row r="76" spans="1:14"/>
    <row r="77" spans="1:14"/>
    <row r="78" spans="1:14"/>
    <row r="79" spans="1:14"/>
    <row r="80" spans="1:14"/>
    <row r="81"/>
    <row r="82"/>
    <row r="83"/>
    <row r="84"/>
    <row r="85"/>
    <row r="86"/>
    <row r="87"/>
    <row r="88"/>
    <row r="89"/>
  </sheetData>
  <mergeCells count="14">
    <mergeCell ref="A68:N68"/>
    <mergeCell ref="A58:N58"/>
    <mergeCell ref="A41:N41"/>
    <mergeCell ref="A29:N29"/>
    <mergeCell ref="J59:N67"/>
    <mergeCell ref="A12:N12"/>
    <mergeCell ref="A6:N6"/>
    <mergeCell ref="A1:N1"/>
    <mergeCell ref="A2:N2"/>
    <mergeCell ref="A3:N3"/>
    <mergeCell ref="A4:N4"/>
    <mergeCell ref="A5:G5"/>
    <mergeCell ref="H5:N5"/>
    <mergeCell ref="A7:N7"/>
  </mergeCells>
  <phoneticPr fontId="15" type="noConversion"/>
  <dataValidations count="17">
    <dataValidation allowBlank="1" showInputMessage="1" showErrorMessage="1" prompt="Product Category_x000a_" sqref="N31:N40 N14:N28 N9:N11" xr:uid="{B380A4DD-292B-4782-85A0-1123F3B78AC3}"/>
    <dataValidation allowBlank="1" showInputMessage="1" showErrorMessage="1" prompt="Non-Core Segment ID" sqref="M43:M57 M31:M40 M14:M28 M9:M11" xr:uid="{82A0C80E-9984-4E74-9258-6F1B95AFC953}"/>
    <dataValidation allowBlank="1" showInputMessage="1" showErrorMessage="1" prompt="Segment ID /Product Category/Group ID_x000a_" sqref="N43:N57" xr:uid="{A526C07B-45B2-45F1-9866-435D56311772}"/>
    <dataValidation allowBlank="1" showInputMessage="1" showErrorMessage="1" prompt="Contractor's Standard Hourly Rate" sqref="G60:G67" xr:uid="{F0A561E8-71A0-4194-93E7-14E73274F14F}"/>
    <dataValidation allowBlank="1" showInputMessage="1" showErrorMessage="1" prompt="UNSPSC Code" sqref="C60:C67 C31:C40 C43:C57 C14:C28" xr:uid="{7E0D59DC-0D6D-4525-8C25-2A619ED49A64}"/>
    <dataValidation allowBlank="1" showInputMessage="1" showErrorMessage="1" prompt="Contract Discount" sqref="K43:K57 K31:K40 H60:H67 K14:K28 K9:K11" xr:uid="{88A74002-7517-4041-AC5B-5D6E5CD393EF}"/>
    <dataValidation allowBlank="1" showInputMessage="1" showErrorMessage="1" prompt="OEM MSRP / List Price" sqref="J31:J40 J43:J57 J14:J28 J9:J11" xr:uid="{755BC8E0-4821-45EB-9BFF-4336CF9426B3}"/>
    <dataValidation allowBlank="1" showInputMessage="1" showErrorMessage="1" prompt="Commodity Description" sqref="B31:B40 B43:B57 B60:B67 B14:B28 B9:B11" xr:uid="{44ECC2FE-412C-438A-A23E-D89E0F8ACABA}"/>
    <dataValidation allowBlank="1" showInputMessage="1" showErrorMessage="1" prompt="Contract Price" sqref="I60:I67 L31:L40 L43:L57 L14:L28 L9:L11" xr:uid="{C01BDFA4-03E0-4E86-ADCE-91852582D3BD}"/>
    <dataValidation allowBlank="1" showInputMessage="1" showErrorMessage="1" prompt="Quantity in Unit of Measure" sqref="F60:F67 I31:I40 I43:I57 I14:I28 I9:I11" xr:uid="{383DE4CC-ADC5-490D-8356-BCE52C57D60C}"/>
    <dataValidation allowBlank="1" showInputMessage="1" showErrorMessage="1" prompt="Unit of Measure" sqref="E60:E67 H31:H40 H43:H57 H14:H28 H9:H11" xr:uid="{B15AA3AF-2B4F-4632-BFCC-7DE1073D46F4}"/>
    <dataValidation allowBlank="1" showInputMessage="1" showErrorMessage="1" prompt="Item Description" sqref="G31:G40 G43:G57 G9 G14:G28" xr:uid="{15C1F8F1-9E3C-415F-A17A-F2DB099DC3B4}"/>
    <dataValidation allowBlank="1" showInputMessage="1" showErrorMessage="1" prompt="Stock Keeping Unit Number or Item Number" sqref="F9 F31:F40 F43:F57 D60:D67 F14:F28" xr:uid="{B7E9E71C-F007-4F50-9970-6FB0F6E606FD}"/>
    <dataValidation allowBlank="1" showInputMessage="1" showErrorMessage="1" prompt="Manufacturer (OEM)" sqref="E31:E40 E43:E57 E14:E28 E9:E11" xr:uid="{AFC508E6-A9A3-491D-9AD9-B768CCF160FC}"/>
    <dataValidation allowBlank="1" showInputMessage="1" showErrorMessage="1" prompt="Manufacturer Part Number (OEM #)" sqref="D31:D40 D43:D57 D9 D14:D28" xr:uid="{9C2D30FE-6B1C-49F4-AD61-A0594AD8B321}"/>
    <dataValidation allowBlank="1" showInputMessage="1" showErrorMessage="1" prompt="Contact line item number (CLIN)" sqref="A31:A40 A60:A67 A43:A57 A14:A28 A9:A11" xr:uid="{4B398A93-BE84-4C81-8288-8304F182663E}"/>
    <dataValidation allowBlank="1" showInputMessage="1" showErrorMessage="1" prompt="UNSPSC Code (Version 11)" sqref="C9:C11" xr:uid="{AF933999-8D45-4F9C-8A66-4F037B9C7269}"/>
  </dataValidations>
  <hyperlinks>
    <hyperlink ref="H5" r:id="rId1" xr:uid="{1E08EC4D-D129-4AC4-A810-52D5612B0C8C}"/>
    <hyperlink ref="H5:J5" r:id="rId2" display="add link to the Contractor's Website" xr:uid="{998D34F7-7A6F-43B7-8DFF-002965DF733D}"/>
    <hyperlink ref="H5:N5" r:id="rId3" display="https://www3.lenovo.com/le/listprice/us/en/listprice/listprice" xr:uid="{4BD557E7-7502-4E37-82D2-AF0AC4B6E0DA}"/>
  </hyperlinks>
  <printOptions horizontalCentered="1"/>
  <pageMargins left="0.25" right="0.25" top="0.25" bottom="0.25" header="0.5" footer="0.5"/>
  <pageSetup paperSize="3" scale="65" orientation="landscape" r:id="rId4"/>
  <headerFooter alignWithMargins="0">
    <oddFooter>Page &amp;P</oddFooter>
  </headerFooter>
  <tableParts count="5">
    <tablePart r:id="rId5"/>
    <tablePart r:id="rId6"/>
    <tablePart r:id="rId7"/>
    <tablePart r:id="rId8"/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60E07-08ED-4678-AE9A-5A822241D12C}">
  <dimension ref="A1:XEV90"/>
  <sheetViews>
    <sheetView zoomScale="80" zoomScaleNormal="80" workbookViewId="0">
      <selection sqref="A1:F1"/>
    </sheetView>
  </sheetViews>
  <sheetFormatPr defaultColWidth="0" defaultRowHeight="12.75" zeroHeight="1"/>
  <cols>
    <col min="1" max="1" width="10.7109375" customWidth="1"/>
    <col min="2" max="2" width="20.7109375" customWidth="1"/>
    <col min="3" max="3" width="35.7109375" customWidth="1"/>
    <col min="4" max="4" width="32.7109375" bestFit="1" customWidth="1"/>
    <col min="5" max="5" width="38.5703125" style="59" bestFit="1" customWidth="1"/>
    <col min="6" max="6" width="30.5703125" style="59" bestFit="1" customWidth="1"/>
    <col min="7" max="7" width="16.85546875" hidden="1"/>
    <col min="8" max="8" width="18.42578125" hidden="1"/>
    <col min="9" max="16376" width="9.140625" hidden="1"/>
    <col min="16377" max="16384" width="8.42578125" hidden="1"/>
  </cols>
  <sheetData>
    <row r="1" spans="1:7" s="16" customFormat="1" ht="21" customHeight="1">
      <c r="A1" s="166" t="s">
        <v>0</v>
      </c>
      <c r="B1" s="166"/>
      <c r="C1" s="166"/>
      <c r="D1" s="166"/>
      <c r="E1" s="166"/>
      <c r="F1" s="166"/>
    </row>
    <row r="2" spans="1:7" s="16" customFormat="1" ht="21" customHeight="1">
      <c r="A2" s="166" t="s">
        <v>1</v>
      </c>
      <c r="B2" s="166"/>
      <c r="C2" s="166"/>
      <c r="D2" s="166"/>
      <c r="E2" s="166"/>
      <c r="F2" s="166"/>
    </row>
    <row r="3" spans="1:7" s="16" customFormat="1" ht="21" customHeight="1">
      <c r="A3" s="166" t="s">
        <v>981</v>
      </c>
      <c r="B3" s="166"/>
      <c r="C3" s="166"/>
      <c r="D3" s="166"/>
      <c r="E3" s="166"/>
      <c r="F3" s="166"/>
      <c r="G3" s="23"/>
    </row>
    <row r="4" spans="1:7" s="16" customFormat="1" ht="21" customHeight="1">
      <c r="A4" s="166" t="s">
        <v>786</v>
      </c>
      <c r="B4" s="166"/>
      <c r="C4" s="166"/>
      <c r="D4" s="166"/>
      <c r="E4" s="166"/>
      <c r="F4" s="166"/>
    </row>
    <row r="5" spans="1:7" s="16" customFormat="1" ht="18">
      <c r="A5" s="166" t="s">
        <v>2</v>
      </c>
      <c r="B5" s="166"/>
      <c r="C5" s="166"/>
      <c r="D5" s="166"/>
      <c r="E5" s="166"/>
      <c r="F5" s="166"/>
      <c r="G5" s="154"/>
    </row>
    <row r="6" spans="1:7" ht="63">
      <c r="A6" s="18" t="s">
        <v>354</v>
      </c>
      <c r="B6" s="18" t="s">
        <v>355</v>
      </c>
      <c r="C6" s="18" t="s">
        <v>356</v>
      </c>
      <c r="D6" s="155" t="s">
        <v>787</v>
      </c>
      <c r="E6" s="190" t="s">
        <v>788</v>
      </c>
      <c r="F6" s="190" t="s">
        <v>789</v>
      </c>
    </row>
    <row r="7" spans="1:7" ht="15.75">
      <c r="A7" s="177" t="s">
        <v>369</v>
      </c>
      <c r="B7" s="178"/>
      <c r="C7" s="178"/>
      <c r="D7" s="11" t="s">
        <v>733</v>
      </c>
      <c r="E7" s="190" t="s">
        <v>790</v>
      </c>
      <c r="F7" s="190" t="s">
        <v>742</v>
      </c>
    </row>
    <row r="8" spans="1:7" ht="75">
      <c r="A8" s="24" t="s">
        <v>791</v>
      </c>
      <c r="B8" s="24" t="s">
        <v>734</v>
      </c>
      <c r="C8" s="27" t="s">
        <v>374</v>
      </c>
      <c r="D8" s="11" t="s">
        <v>376</v>
      </c>
      <c r="E8" s="190" t="s">
        <v>376</v>
      </c>
      <c r="F8" s="190" t="s">
        <v>376</v>
      </c>
    </row>
    <row r="9" spans="1:7" ht="45">
      <c r="A9" s="24" t="s">
        <v>378</v>
      </c>
      <c r="B9" s="24" t="s">
        <v>379</v>
      </c>
      <c r="C9" s="27" t="s">
        <v>380</v>
      </c>
      <c r="D9" s="11" t="s">
        <v>735</v>
      </c>
      <c r="E9" s="190" t="s">
        <v>740</v>
      </c>
      <c r="F9" s="190" t="s">
        <v>743</v>
      </c>
    </row>
    <row r="10" spans="1:7" ht="78.75" customHeight="1">
      <c r="A10" s="24" t="s">
        <v>792</v>
      </c>
      <c r="B10" s="24" t="s">
        <v>382</v>
      </c>
      <c r="C10" s="27" t="s">
        <v>383</v>
      </c>
      <c r="D10" s="11" t="s">
        <v>569</v>
      </c>
      <c r="E10" s="190" t="s">
        <v>571</v>
      </c>
      <c r="F10" s="190" t="s">
        <v>793</v>
      </c>
    </row>
    <row r="11" spans="1:7" ht="57" customHeight="1">
      <c r="A11" s="24" t="s">
        <v>794</v>
      </c>
      <c r="B11" s="24" t="s">
        <v>387</v>
      </c>
      <c r="C11" s="27" t="s">
        <v>734</v>
      </c>
      <c r="D11" s="33" t="s">
        <v>734</v>
      </c>
      <c r="E11" s="183" t="s">
        <v>795</v>
      </c>
      <c r="F11" s="183" t="s">
        <v>796</v>
      </c>
    </row>
    <row r="12" spans="1:7" ht="84.75" customHeight="1">
      <c r="A12" s="24" t="s">
        <v>797</v>
      </c>
      <c r="B12" s="24" t="s">
        <v>396</v>
      </c>
      <c r="C12" s="27" t="s">
        <v>798</v>
      </c>
      <c r="D12" s="11" t="s">
        <v>411</v>
      </c>
      <c r="E12" s="190" t="s">
        <v>411</v>
      </c>
      <c r="F12" s="190" t="s">
        <v>411</v>
      </c>
    </row>
    <row r="13" spans="1:7" ht="45">
      <c r="A13" s="24" t="s">
        <v>799</v>
      </c>
      <c r="B13" s="24" t="s">
        <v>418</v>
      </c>
      <c r="C13" s="27" t="s">
        <v>419</v>
      </c>
      <c r="D13" s="11" t="s">
        <v>586</v>
      </c>
      <c r="E13" s="190" t="s">
        <v>586</v>
      </c>
      <c r="F13" s="190" t="s">
        <v>584</v>
      </c>
    </row>
    <row r="14" spans="1:7" ht="60">
      <c r="A14" s="24" t="s">
        <v>800</v>
      </c>
      <c r="B14" s="24" t="s">
        <v>433</v>
      </c>
      <c r="C14" s="27" t="s">
        <v>801</v>
      </c>
      <c r="D14" s="11" t="s">
        <v>802</v>
      </c>
      <c r="E14" s="190" t="s">
        <v>802</v>
      </c>
      <c r="F14" s="190" t="s">
        <v>802</v>
      </c>
    </row>
    <row r="15" spans="1:7" ht="75.75" customHeight="1">
      <c r="A15" s="24" t="s">
        <v>803</v>
      </c>
      <c r="B15" s="24" t="s">
        <v>437</v>
      </c>
      <c r="C15" s="27" t="s">
        <v>438</v>
      </c>
      <c r="D15" s="11" t="s">
        <v>804</v>
      </c>
      <c r="E15" s="190" t="s">
        <v>804</v>
      </c>
      <c r="F15" s="190" t="s">
        <v>804</v>
      </c>
    </row>
    <row r="16" spans="1:7" ht="83.25" customHeight="1">
      <c r="A16" s="24" t="s">
        <v>805</v>
      </c>
      <c r="B16" s="24" t="s">
        <v>450</v>
      </c>
      <c r="C16" s="27" t="s">
        <v>451</v>
      </c>
      <c r="D16" s="33" t="s">
        <v>806</v>
      </c>
      <c r="E16" s="183" t="s">
        <v>806</v>
      </c>
      <c r="F16" s="183" t="s">
        <v>806</v>
      </c>
    </row>
    <row r="17" spans="1:6" ht="135" customHeight="1">
      <c r="A17" s="24" t="s">
        <v>807</v>
      </c>
      <c r="B17" s="24" t="s">
        <v>455</v>
      </c>
      <c r="C17" s="27" t="s">
        <v>456</v>
      </c>
      <c r="D17" s="33" t="s">
        <v>808</v>
      </c>
      <c r="E17" s="183" t="s">
        <v>808</v>
      </c>
      <c r="F17" s="183" t="s">
        <v>808</v>
      </c>
    </row>
    <row r="18" spans="1:6" ht="61.5" customHeight="1">
      <c r="A18" s="24" t="s">
        <v>809</v>
      </c>
      <c r="B18" s="24" t="s">
        <v>810</v>
      </c>
      <c r="C18" s="27" t="s">
        <v>811</v>
      </c>
      <c r="D18" s="11" t="s">
        <v>812</v>
      </c>
      <c r="E18" s="190" t="s">
        <v>812</v>
      </c>
      <c r="F18" s="190" t="s">
        <v>812</v>
      </c>
    </row>
    <row r="19" spans="1:6" ht="30">
      <c r="A19" s="24" t="s">
        <v>813</v>
      </c>
      <c r="B19" s="24" t="s">
        <v>814</v>
      </c>
      <c r="C19" s="27" t="s">
        <v>815</v>
      </c>
      <c r="D19" s="156" t="s">
        <v>816</v>
      </c>
      <c r="E19" s="194" t="s">
        <v>817</v>
      </c>
      <c r="F19" s="190" t="s">
        <v>818</v>
      </c>
    </row>
    <row r="20" spans="1:6" ht="45">
      <c r="A20" s="24" t="s">
        <v>731</v>
      </c>
      <c r="B20" s="24" t="s">
        <v>461</v>
      </c>
      <c r="C20" s="27" t="s">
        <v>462</v>
      </c>
      <c r="D20" s="11" t="s">
        <v>819</v>
      </c>
      <c r="E20" s="190" t="s">
        <v>820</v>
      </c>
      <c r="F20" s="190" t="s">
        <v>821</v>
      </c>
    </row>
    <row r="21" spans="1:6" ht="15">
      <c r="A21" s="172" t="s">
        <v>351</v>
      </c>
      <c r="B21" s="176"/>
      <c r="C21" s="176"/>
      <c r="D21" s="176"/>
    </row>
    <row r="22" spans="1:6" ht="12.75" hidden="1" customHeight="1"/>
    <row r="23" spans="1:6" ht="12.75" hidden="1" customHeight="1"/>
    <row r="24" spans="1:6" ht="12.75" hidden="1" customHeight="1"/>
    <row r="25" spans="1:6" ht="12.75" hidden="1" customHeight="1"/>
    <row r="26" spans="1:6" ht="12.75" hidden="1" customHeight="1"/>
    <row r="27" spans="1:6" ht="12.75" hidden="1" customHeight="1"/>
    <row r="28" spans="1:6" ht="12.75" hidden="1" customHeight="1"/>
    <row r="29" spans="1:6" ht="12.75" hidden="1" customHeight="1"/>
    <row r="30" spans="1:6" ht="12.75" hidden="1" customHeight="1"/>
    <row r="31" spans="1:6" ht="12.75" hidden="1" customHeight="1"/>
    <row r="32" spans="1:6" ht="12.75" hidden="1" customHeight="1"/>
    <row r="33" ht="12.75" hidden="1" customHeight="1"/>
    <row r="34" ht="12.75" hidden="1" customHeight="1"/>
    <row r="35" ht="12.75" hidden="1" customHeight="1"/>
    <row r="36" ht="12.75" hidden="1" customHeight="1"/>
    <row r="37" ht="12.75" hidden="1" customHeight="1"/>
    <row r="38" ht="12.75" hidden="1" customHeight="1"/>
    <row r="39" ht="12.75" hidden="1" customHeight="1"/>
    <row r="40" ht="12.75" hidden="1" customHeight="1"/>
    <row r="41" ht="12.75" hidden="1" customHeight="1"/>
    <row r="42" ht="12.75" hidden="1" customHeight="1"/>
    <row r="43" ht="12.75" hidden="1" customHeight="1"/>
    <row r="44" ht="12.75" hidden="1" customHeight="1"/>
    <row r="45" ht="12.75" hidden="1" customHeight="1"/>
    <row r="46" ht="12.75" hidden="1" customHeight="1"/>
    <row r="47" ht="12.75" hidden="1" customHeight="1"/>
    <row r="48" ht="12.75" hidden="1" customHeight="1"/>
    <row r="49" ht="12.75" hidden="1" customHeight="1"/>
    <row r="50" ht="12.75" hidden="1" customHeight="1"/>
    <row r="51" ht="12.75" hidden="1" customHeight="1"/>
    <row r="52" ht="12.75" hidden="1" customHeight="1"/>
    <row r="53" ht="12.75" hidden="1" customHeight="1"/>
    <row r="54" ht="12.75" hidden="1" customHeight="1"/>
    <row r="55" ht="12.75" hidden="1" customHeight="1"/>
    <row r="56" ht="12.75" hidden="1" customHeight="1"/>
    <row r="57" ht="12.75" hidden="1" customHeight="1"/>
    <row r="58" ht="12.75" hidden="1" customHeight="1"/>
    <row r="59" ht="12.75" hidden="1" customHeight="1"/>
    <row r="60" ht="12.75" hidden="1" customHeight="1"/>
    <row r="61" ht="12.75" hidden="1" customHeight="1"/>
    <row r="62" ht="12.75" hidden="1" customHeight="1"/>
    <row r="63" ht="12.75" hidden="1" customHeight="1"/>
    <row r="64" ht="12.75" hidden="1" customHeight="1"/>
    <row r="65" spans="6:8" ht="12.75" hidden="1" customHeight="1"/>
    <row r="66" spans="6:8" ht="12.75" hidden="1" customHeight="1"/>
    <row r="67" spans="6:8" ht="12.75" hidden="1" customHeight="1"/>
    <row r="68" spans="6:8" ht="12.75" hidden="1" customHeight="1"/>
    <row r="69" spans="6:8" ht="12.75" hidden="1" customHeight="1"/>
    <row r="70" spans="6:8" ht="12.75" hidden="1" customHeight="1" thickBot="1"/>
    <row r="71" spans="6:8" ht="12.75" hidden="1" customHeight="1" thickBot="1">
      <c r="F71" s="58"/>
      <c r="G71" s="38"/>
      <c r="H71" s="38"/>
    </row>
    <row r="72" spans="6:8" ht="12.75" hidden="1" customHeight="1" thickBot="1">
      <c r="F72" s="58"/>
      <c r="G72" s="38"/>
      <c r="H72" s="38"/>
    </row>
    <row r="73" spans="6:8" ht="12.75" hidden="1" customHeight="1" thickBot="1">
      <c r="F73" s="58"/>
      <c r="G73" s="38"/>
      <c r="H73" s="38"/>
    </row>
    <row r="74" spans="6:8" ht="12.75" hidden="1" customHeight="1" thickBot="1">
      <c r="F74" s="58"/>
      <c r="G74" s="38"/>
      <c r="H74" s="38"/>
    </row>
    <row r="75" spans="6:8" ht="12.75" hidden="1" customHeight="1" thickBot="1">
      <c r="F75" s="58"/>
      <c r="H75" s="38"/>
    </row>
    <row r="76" spans="6:8" ht="12.75" hidden="1" customHeight="1" thickBot="1">
      <c r="F76" s="58"/>
      <c r="H76" s="38"/>
    </row>
    <row r="77" spans="6:8" ht="12.75" hidden="1" customHeight="1" thickBot="1">
      <c r="H77" s="38"/>
    </row>
    <row r="78" spans="6:8" ht="12.75" hidden="1" customHeight="1"/>
    <row r="79" spans="6:8" ht="12.75" hidden="1" customHeight="1"/>
    <row r="80" spans="6:8" ht="12.75" hidden="1" customHeight="1"/>
    <row r="81" ht="12.75" hidden="1" customHeight="1"/>
    <row r="82" ht="12.75" hidden="1" customHeight="1"/>
    <row r="83" ht="12.75" hidden="1" customHeight="1"/>
    <row r="84" ht="12.75" hidden="1" customHeight="1"/>
    <row r="85" ht="12.75" hidden="1" customHeight="1"/>
    <row r="86" ht="12.75" hidden="1" customHeight="1"/>
    <row r="87" ht="12.75" hidden="1" customHeight="1"/>
    <row r="88" ht="12.75" hidden="1" customHeight="1"/>
    <row r="89" ht="12.75" hidden="1" customHeight="1"/>
    <row r="90" ht="12.75" hidden="1" customHeight="1"/>
  </sheetData>
  <mergeCells count="7">
    <mergeCell ref="A21:D21"/>
    <mergeCell ref="A7:C7"/>
    <mergeCell ref="A1:F1"/>
    <mergeCell ref="A2:F2"/>
    <mergeCell ref="A3:F3"/>
    <mergeCell ref="A4:F4"/>
    <mergeCell ref="A5:F5"/>
  </mergeCells>
  <phoneticPr fontId="6" type="noConversion"/>
  <dataValidations count="1">
    <dataValidation allowBlank="1" showInputMessage="1" showErrorMessage="1" prompt="Specification" sqref="D11:F11 D16:F17" xr:uid="{B1E87229-2649-43FA-888C-E1567402021F}"/>
  </dataValidations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BD671-9478-4201-8764-A1F265E1A94D}">
  <dimension ref="A1:R19"/>
  <sheetViews>
    <sheetView zoomScale="80" zoomScaleNormal="80" workbookViewId="0">
      <selection sqref="A1:O1"/>
    </sheetView>
  </sheetViews>
  <sheetFormatPr defaultColWidth="0" defaultRowHeight="12.75" zeroHeight="1"/>
  <cols>
    <col min="1" max="1" width="10.7109375" customWidth="1"/>
    <col min="2" max="2" width="20.7109375" customWidth="1"/>
    <col min="3" max="15" width="35.7109375" customWidth="1"/>
    <col min="16" max="18" width="9.140625" hidden="1"/>
  </cols>
  <sheetData>
    <row r="1" spans="1:17" s="16" customFormat="1" ht="18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23"/>
    </row>
    <row r="2" spans="1:17" s="16" customFormat="1" ht="18">
      <c r="A2" s="166" t="s">
        <v>1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23"/>
    </row>
    <row r="3" spans="1:17" s="16" customFormat="1" ht="21" customHeight="1">
      <c r="A3" s="166" t="s">
        <v>981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40"/>
      <c r="Q3" s="40"/>
    </row>
    <row r="4" spans="1:17" s="16" customFormat="1" ht="18">
      <c r="A4" s="166" t="s">
        <v>822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23"/>
    </row>
    <row r="5" spans="1:17" s="16" customFormat="1" ht="18">
      <c r="A5" s="166" t="s">
        <v>2</v>
      </c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39"/>
      <c r="P5" s="39"/>
      <c r="Q5" s="39"/>
    </row>
    <row r="6" spans="1:17" ht="31.5">
      <c r="A6" s="18" t="s">
        <v>354</v>
      </c>
      <c r="B6" s="18" t="s">
        <v>355</v>
      </c>
      <c r="C6" s="18" t="s">
        <v>356</v>
      </c>
      <c r="D6" s="186" t="s">
        <v>823</v>
      </c>
      <c r="E6" s="187" t="s">
        <v>824</v>
      </c>
      <c r="F6" s="186" t="s">
        <v>825</v>
      </c>
      <c r="G6" s="187" t="s">
        <v>826</v>
      </c>
      <c r="H6" s="188" t="s">
        <v>827</v>
      </c>
      <c r="I6" s="187" t="s">
        <v>828</v>
      </c>
      <c r="J6" s="187" t="s">
        <v>829</v>
      </c>
      <c r="K6" s="187" t="s">
        <v>830</v>
      </c>
      <c r="L6" s="187" t="s">
        <v>831</v>
      </c>
      <c r="M6" s="187" t="s">
        <v>832</v>
      </c>
      <c r="N6" s="187" t="s">
        <v>833</v>
      </c>
      <c r="O6" s="187" t="s">
        <v>834</v>
      </c>
    </row>
    <row r="7" spans="1:17" ht="15.75">
      <c r="A7" s="177" t="s">
        <v>369</v>
      </c>
      <c r="B7" s="178"/>
      <c r="C7" s="181"/>
      <c r="D7" s="186" t="s">
        <v>835</v>
      </c>
      <c r="E7" s="187" t="s">
        <v>836</v>
      </c>
      <c r="F7" s="186" t="s">
        <v>837</v>
      </c>
      <c r="G7" s="187" t="s">
        <v>838</v>
      </c>
      <c r="H7" s="188" t="s">
        <v>839</v>
      </c>
      <c r="I7" s="187" t="s">
        <v>840</v>
      </c>
      <c r="J7" s="187" t="s">
        <v>841</v>
      </c>
      <c r="K7" s="187" t="s">
        <v>842</v>
      </c>
      <c r="L7" s="187" t="s">
        <v>843</v>
      </c>
      <c r="M7" s="187" t="s">
        <v>844</v>
      </c>
      <c r="N7" s="187" t="s">
        <v>845</v>
      </c>
      <c r="O7" s="187" t="s">
        <v>846</v>
      </c>
    </row>
    <row r="8" spans="1:17" ht="60">
      <c r="A8" s="19" t="s">
        <v>847</v>
      </c>
      <c r="B8" s="19" t="s">
        <v>142</v>
      </c>
      <c r="C8" s="20" t="s">
        <v>848</v>
      </c>
      <c r="D8" s="189" t="s">
        <v>376</v>
      </c>
      <c r="E8" s="187" t="s">
        <v>376</v>
      </c>
      <c r="F8" s="189" t="s">
        <v>375</v>
      </c>
      <c r="G8" s="187" t="s">
        <v>376</v>
      </c>
      <c r="H8" s="189" t="s">
        <v>376</v>
      </c>
      <c r="I8" s="187" t="s">
        <v>376</v>
      </c>
      <c r="J8" s="187" t="s">
        <v>376</v>
      </c>
      <c r="K8" s="187" t="s">
        <v>376</v>
      </c>
      <c r="L8" s="187" t="s">
        <v>376</v>
      </c>
      <c r="M8" s="187" t="s">
        <v>376</v>
      </c>
      <c r="N8" s="187" t="s">
        <v>376</v>
      </c>
      <c r="O8" s="187" t="s">
        <v>376</v>
      </c>
    </row>
    <row r="9" spans="1:17" ht="45">
      <c r="A9" s="19" t="s">
        <v>378</v>
      </c>
      <c r="B9" s="19" t="s">
        <v>379</v>
      </c>
      <c r="C9" s="20" t="s">
        <v>380</v>
      </c>
      <c r="D9" s="188" t="s">
        <v>143</v>
      </c>
      <c r="E9" s="187" t="s">
        <v>149</v>
      </c>
      <c r="F9" s="188" t="s">
        <v>153</v>
      </c>
      <c r="G9" s="187" t="s">
        <v>157</v>
      </c>
      <c r="H9" s="188" t="s">
        <v>161</v>
      </c>
      <c r="I9" s="187" t="s">
        <v>165</v>
      </c>
      <c r="J9" s="187" t="s">
        <v>190</v>
      </c>
      <c r="K9" s="187" t="s">
        <v>194</v>
      </c>
      <c r="L9" s="187" t="s">
        <v>197</v>
      </c>
      <c r="M9" s="187" t="s">
        <v>200</v>
      </c>
      <c r="N9" s="187" t="s">
        <v>204</v>
      </c>
      <c r="O9" s="190" t="s">
        <v>208</v>
      </c>
    </row>
    <row r="10" spans="1:17" ht="30">
      <c r="A10" s="19" t="s">
        <v>849</v>
      </c>
      <c r="B10" s="19" t="s">
        <v>850</v>
      </c>
      <c r="C10" s="20" t="s">
        <v>851</v>
      </c>
      <c r="D10" s="188" t="s">
        <v>852</v>
      </c>
      <c r="E10" s="187" t="s">
        <v>853</v>
      </c>
      <c r="F10" s="188" t="s">
        <v>854</v>
      </c>
      <c r="G10" s="187" t="s">
        <v>855</v>
      </c>
      <c r="H10" s="188" t="s">
        <v>856</v>
      </c>
      <c r="I10" s="187" t="s">
        <v>857</v>
      </c>
      <c r="J10" s="187" t="s">
        <v>858</v>
      </c>
      <c r="K10" s="187" t="s">
        <v>857</v>
      </c>
      <c r="L10" s="187" t="s">
        <v>857</v>
      </c>
      <c r="M10" s="187" t="s">
        <v>859</v>
      </c>
      <c r="N10" s="187" t="s">
        <v>859</v>
      </c>
      <c r="O10" s="187" t="s">
        <v>860</v>
      </c>
    </row>
    <row r="11" spans="1:17" ht="15">
      <c r="A11" s="19" t="s">
        <v>861</v>
      </c>
      <c r="B11" s="19" t="s">
        <v>862</v>
      </c>
      <c r="C11" s="20" t="s">
        <v>863</v>
      </c>
      <c r="D11" s="191">
        <v>0.67291666666666661</v>
      </c>
      <c r="E11" s="192">
        <v>0.67291666666666661</v>
      </c>
      <c r="F11" s="191">
        <v>0.67291666666666661</v>
      </c>
      <c r="G11" s="192">
        <v>0.67291666666666661</v>
      </c>
      <c r="H11" s="191">
        <v>0.67291666666666661</v>
      </c>
      <c r="I11" s="192">
        <v>0.67291666666666661</v>
      </c>
      <c r="J11" s="192">
        <v>0.67291666666666661</v>
      </c>
      <c r="K11" s="192">
        <v>0.67291666666666661</v>
      </c>
      <c r="L11" s="192">
        <v>0.67291666666666661</v>
      </c>
      <c r="M11" s="192">
        <v>0.67291666666666661</v>
      </c>
      <c r="N11" s="192">
        <v>0.67291666666666661</v>
      </c>
      <c r="O11" s="192">
        <v>0.67291666666666661</v>
      </c>
    </row>
    <row r="12" spans="1:17" ht="30">
      <c r="A12" s="19" t="s">
        <v>864</v>
      </c>
      <c r="B12" s="19" t="s">
        <v>865</v>
      </c>
      <c r="C12" s="20" t="s">
        <v>866</v>
      </c>
      <c r="D12" s="188" t="s">
        <v>867</v>
      </c>
      <c r="E12" s="187" t="s">
        <v>868</v>
      </c>
      <c r="F12" s="188" t="s">
        <v>869</v>
      </c>
      <c r="G12" s="187" t="s">
        <v>870</v>
      </c>
      <c r="H12" s="188" t="s">
        <v>871</v>
      </c>
      <c r="I12" s="187" t="s">
        <v>871</v>
      </c>
      <c r="J12" s="187" t="s">
        <v>870</v>
      </c>
      <c r="K12" s="187" t="s">
        <v>871</v>
      </c>
      <c r="L12" s="187" t="s">
        <v>871</v>
      </c>
      <c r="M12" s="187" t="s">
        <v>871</v>
      </c>
      <c r="N12" s="187" t="s">
        <v>871</v>
      </c>
      <c r="O12" s="187" t="s">
        <v>870</v>
      </c>
    </row>
    <row r="13" spans="1:17" ht="30">
      <c r="A13" s="19" t="s">
        <v>872</v>
      </c>
      <c r="B13" s="19" t="s">
        <v>873</v>
      </c>
      <c r="C13" s="20" t="s">
        <v>874</v>
      </c>
      <c r="D13" s="193">
        <v>41.667361111111113</v>
      </c>
      <c r="E13" s="187" t="s">
        <v>875</v>
      </c>
      <c r="F13" s="193">
        <v>41.667361111111113</v>
      </c>
      <c r="G13" s="187">
        <v>41.667361111111113</v>
      </c>
      <c r="H13" s="193">
        <v>41.667361111111113</v>
      </c>
      <c r="I13" s="187">
        <v>41.667361111111113</v>
      </c>
      <c r="J13" s="187">
        <v>41.667361111111113</v>
      </c>
      <c r="K13" s="187">
        <v>41.667361111111113</v>
      </c>
      <c r="L13" s="187">
        <v>41.667361111111113</v>
      </c>
      <c r="M13" s="187">
        <v>41.667361111111113</v>
      </c>
      <c r="N13" s="187">
        <v>41.667361111111113</v>
      </c>
      <c r="O13" s="187">
        <v>41.667361111111113</v>
      </c>
    </row>
    <row r="14" spans="1:17" ht="15">
      <c r="A14" s="19" t="s">
        <v>876</v>
      </c>
      <c r="B14" s="19" t="s">
        <v>877</v>
      </c>
      <c r="C14" s="20" t="s">
        <v>878</v>
      </c>
      <c r="D14" s="188" t="s">
        <v>879</v>
      </c>
      <c r="E14" s="187" t="s">
        <v>879</v>
      </c>
      <c r="F14" s="188" t="s">
        <v>879</v>
      </c>
      <c r="G14" s="187" t="s">
        <v>879</v>
      </c>
      <c r="H14" s="188" t="s">
        <v>879</v>
      </c>
      <c r="I14" s="187" t="s">
        <v>879</v>
      </c>
      <c r="J14" s="187" t="s">
        <v>879</v>
      </c>
      <c r="K14" s="187" t="s">
        <v>879</v>
      </c>
      <c r="L14" s="187" t="s">
        <v>879</v>
      </c>
      <c r="M14" s="187" t="s">
        <v>879</v>
      </c>
      <c r="N14" s="187" t="s">
        <v>879</v>
      </c>
      <c r="O14" s="187" t="s">
        <v>879</v>
      </c>
    </row>
    <row r="15" spans="1:17" ht="90">
      <c r="A15" s="19" t="s">
        <v>880</v>
      </c>
      <c r="B15" s="19" t="s">
        <v>881</v>
      </c>
      <c r="C15" s="20" t="s">
        <v>882</v>
      </c>
      <c r="D15" s="188" t="s">
        <v>883</v>
      </c>
      <c r="E15" s="187" t="s">
        <v>884</v>
      </c>
      <c r="F15" s="188" t="s">
        <v>885</v>
      </c>
      <c r="G15" s="187" t="s">
        <v>886</v>
      </c>
      <c r="H15" s="188" t="s">
        <v>887</v>
      </c>
      <c r="I15" s="187" t="s">
        <v>888</v>
      </c>
      <c r="J15" s="187" t="s">
        <v>889</v>
      </c>
      <c r="K15" s="187" t="s">
        <v>889</v>
      </c>
      <c r="L15" s="187" t="s">
        <v>890</v>
      </c>
      <c r="M15" s="187" t="s">
        <v>890</v>
      </c>
      <c r="N15" s="187" t="s">
        <v>890</v>
      </c>
      <c r="O15" s="187" t="s">
        <v>891</v>
      </c>
    </row>
    <row r="16" spans="1:17" ht="45">
      <c r="A16" s="19" t="s">
        <v>892</v>
      </c>
      <c r="B16" s="19" t="s">
        <v>893</v>
      </c>
      <c r="C16" s="20" t="s">
        <v>894</v>
      </c>
      <c r="D16" s="188" t="s">
        <v>895</v>
      </c>
      <c r="E16" s="187" t="s">
        <v>896</v>
      </c>
      <c r="F16" s="188" t="s">
        <v>895</v>
      </c>
      <c r="G16" s="187" t="s">
        <v>897</v>
      </c>
      <c r="H16" s="188" t="s">
        <v>898</v>
      </c>
      <c r="I16" s="187" t="s">
        <v>899</v>
      </c>
      <c r="J16" s="187" t="s">
        <v>900</v>
      </c>
      <c r="K16" s="187" t="s">
        <v>901</v>
      </c>
      <c r="L16" s="187" t="s">
        <v>901</v>
      </c>
      <c r="M16" s="187" t="s">
        <v>901</v>
      </c>
      <c r="N16" s="187" t="s">
        <v>902</v>
      </c>
      <c r="O16" s="187" t="s">
        <v>901</v>
      </c>
    </row>
    <row r="17" spans="1:15" ht="30">
      <c r="A17" s="19" t="s">
        <v>903</v>
      </c>
      <c r="B17" s="19" t="s">
        <v>904</v>
      </c>
      <c r="C17" s="20" t="s">
        <v>905</v>
      </c>
      <c r="D17" s="188" t="s">
        <v>906</v>
      </c>
      <c r="E17" s="187" t="s">
        <v>907</v>
      </c>
      <c r="F17" s="188" t="s">
        <v>906</v>
      </c>
      <c r="G17" s="187" t="s">
        <v>907</v>
      </c>
      <c r="H17" s="188" t="s">
        <v>906</v>
      </c>
      <c r="I17" s="187" t="s">
        <v>907</v>
      </c>
      <c r="J17" s="187" t="s">
        <v>907</v>
      </c>
      <c r="K17" s="187" t="s">
        <v>907</v>
      </c>
      <c r="L17" s="187" t="s">
        <v>907</v>
      </c>
      <c r="M17" s="187" t="s">
        <v>907</v>
      </c>
      <c r="N17" s="187" t="s">
        <v>907</v>
      </c>
      <c r="O17" s="187" t="s">
        <v>907</v>
      </c>
    </row>
    <row r="18" spans="1:15" ht="30">
      <c r="A18" s="19" t="s">
        <v>908</v>
      </c>
      <c r="B18" s="19" t="s">
        <v>909</v>
      </c>
      <c r="C18" s="20" t="s">
        <v>910</v>
      </c>
      <c r="D18" s="188" t="s">
        <v>911</v>
      </c>
      <c r="E18" s="187" t="s">
        <v>912</v>
      </c>
      <c r="F18" s="188" t="s">
        <v>911</v>
      </c>
      <c r="G18" s="187" t="s">
        <v>913</v>
      </c>
      <c r="H18" s="188" t="s">
        <v>911</v>
      </c>
      <c r="I18" s="187" t="s">
        <v>912</v>
      </c>
      <c r="J18" s="187" t="s">
        <v>912</v>
      </c>
      <c r="K18" s="187" t="s">
        <v>912</v>
      </c>
      <c r="L18" s="187" t="s">
        <v>912</v>
      </c>
      <c r="M18" s="187" t="s">
        <v>912</v>
      </c>
      <c r="N18" s="187" t="s">
        <v>912</v>
      </c>
      <c r="O18" s="187" t="s">
        <v>913</v>
      </c>
    </row>
    <row r="19" spans="1:15" ht="15">
      <c r="A19" s="179" t="s">
        <v>351</v>
      </c>
      <c r="B19" s="180"/>
      <c r="C19" s="180"/>
      <c r="D19" s="180"/>
      <c r="E19" s="180"/>
      <c r="F19" s="180"/>
      <c r="G19" s="106"/>
      <c r="I19" s="106"/>
    </row>
  </sheetData>
  <mergeCells count="7">
    <mergeCell ref="A19:F19"/>
    <mergeCell ref="A7:C7"/>
    <mergeCell ref="A5:N5"/>
    <mergeCell ref="A1:O1"/>
    <mergeCell ref="A2:O2"/>
    <mergeCell ref="A3:O3"/>
    <mergeCell ref="A4:O4"/>
  </mergeCells>
  <dataValidations count="4">
    <dataValidation allowBlank="1" showInputMessage="1" showErrorMessage="1" prompt="Specification" sqref="E8 E10:E18" xr:uid="{CD2F34A1-178F-442C-819E-3B13476AB095}"/>
    <dataValidation allowBlank="1" showInputMessage="1" showErrorMessage="1" prompt="SKU #" sqref="E9" xr:uid="{51C8B66C-0A00-435E-9AC6-C2B3A38B220A}"/>
    <dataValidation allowBlank="1" showInputMessage="1" showErrorMessage="1" prompt="CLIN #" sqref="E7" xr:uid="{105C21B5-E642-4B40-98DA-A96592BC5841}"/>
    <dataValidation allowBlank="1" showInputMessage="1" showErrorMessage="1" prompt="Item Description" sqref="E6" xr:uid="{E4232FD3-3846-4141-8E3F-464E95191455}"/>
  </dataValidations>
  <hyperlinks>
    <hyperlink ref="M9" r:id="rId1" xr:uid="{21F7B7F9-20DD-40FD-B21B-ADC4DA2A8C1D}"/>
    <hyperlink ref="N9" r:id="rId2" xr:uid="{90BC101C-EBE0-425E-BB18-18ADCC62CF8C}"/>
  </hyperlinks>
  <pageMargins left="0.7" right="0.7" top="0.75" bottom="0.75" header="0.3" footer="0.3"/>
  <pageSetup orientation="portrait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F87BF-B140-49CF-9459-B26C1718A726}">
  <dimension ref="A1:O19"/>
  <sheetViews>
    <sheetView zoomScale="80" zoomScaleNormal="80" workbookViewId="0">
      <selection sqref="A1:D1"/>
    </sheetView>
  </sheetViews>
  <sheetFormatPr defaultColWidth="0" defaultRowHeight="12.75" zeroHeight="1"/>
  <cols>
    <col min="1" max="1" width="10.7109375" customWidth="1"/>
    <col min="2" max="2" width="20.7109375" customWidth="1"/>
    <col min="3" max="4" width="35.7109375" customWidth="1"/>
    <col min="5" max="8" width="9.140625" hidden="1" customWidth="1"/>
    <col min="9" max="15" width="0" hidden="1" customWidth="1"/>
    <col min="16" max="16384" width="9.140625" hidden="1"/>
  </cols>
  <sheetData>
    <row r="1" spans="1:14" s="16" customFormat="1" ht="18">
      <c r="A1" s="166" t="s">
        <v>0</v>
      </c>
      <c r="B1" s="166"/>
      <c r="C1" s="166"/>
      <c r="D1" s="166"/>
      <c r="E1" s="23"/>
      <c r="F1" s="23"/>
      <c r="G1" s="23"/>
      <c r="H1" s="23"/>
      <c r="I1" s="23"/>
      <c r="J1" s="23"/>
      <c r="K1" s="23"/>
    </row>
    <row r="2" spans="1:14" s="16" customFormat="1" ht="18">
      <c r="A2" s="166" t="s">
        <v>1</v>
      </c>
      <c r="B2" s="166"/>
      <c r="C2" s="166"/>
      <c r="D2" s="166"/>
      <c r="E2" s="23"/>
      <c r="F2" s="23"/>
      <c r="G2" s="23"/>
      <c r="H2" s="23"/>
      <c r="I2" s="23"/>
      <c r="J2" s="23"/>
      <c r="K2" s="23"/>
    </row>
    <row r="3" spans="1:14" s="16" customFormat="1" ht="21" customHeight="1">
      <c r="A3" s="166" t="s">
        <v>981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</row>
    <row r="4" spans="1:14" s="16" customFormat="1" ht="18">
      <c r="A4" s="166" t="s">
        <v>914</v>
      </c>
      <c r="B4" s="166"/>
      <c r="C4" s="166"/>
      <c r="D4" s="166"/>
      <c r="E4" s="23"/>
      <c r="F4" s="23"/>
      <c r="G4" s="23"/>
      <c r="H4" s="23"/>
      <c r="I4" s="23"/>
      <c r="J4" s="23"/>
      <c r="K4" s="23"/>
    </row>
    <row r="5" spans="1:14" s="16" customFormat="1" ht="18">
      <c r="A5" s="166" t="s">
        <v>2</v>
      </c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</row>
    <row r="6" spans="1:14" ht="31.5">
      <c r="A6" s="18" t="s">
        <v>354</v>
      </c>
      <c r="B6" s="18" t="s">
        <v>355</v>
      </c>
      <c r="C6" s="18" t="s">
        <v>356</v>
      </c>
      <c r="D6" s="183" t="s">
        <v>915</v>
      </c>
    </row>
    <row r="7" spans="1:14" ht="15.75">
      <c r="A7" s="177" t="s">
        <v>369</v>
      </c>
      <c r="B7" s="178"/>
      <c r="C7" s="181"/>
      <c r="D7" s="183" t="s">
        <v>916</v>
      </c>
    </row>
    <row r="8" spans="1:14" ht="60">
      <c r="A8" s="19" t="s">
        <v>917</v>
      </c>
      <c r="B8" s="19" t="s">
        <v>918</v>
      </c>
      <c r="C8" s="20" t="s">
        <v>848</v>
      </c>
      <c r="D8" s="183" t="s">
        <v>375</v>
      </c>
    </row>
    <row r="9" spans="1:14" ht="45">
      <c r="A9" s="19" t="s">
        <v>378</v>
      </c>
      <c r="B9" s="19" t="s">
        <v>379</v>
      </c>
      <c r="C9" s="20" t="s">
        <v>380</v>
      </c>
      <c r="D9" s="183" t="s">
        <v>170</v>
      </c>
    </row>
    <row r="10" spans="1:14" ht="30">
      <c r="A10" s="19" t="s">
        <v>919</v>
      </c>
      <c r="B10" s="19" t="s">
        <v>850</v>
      </c>
      <c r="C10" s="20" t="s">
        <v>851</v>
      </c>
      <c r="D10" s="183" t="s">
        <v>920</v>
      </c>
    </row>
    <row r="11" spans="1:14" ht="15">
      <c r="A11" s="19" t="s">
        <v>921</v>
      </c>
      <c r="B11" s="19" t="s">
        <v>862</v>
      </c>
      <c r="C11" s="20" t="s">
        <v>863</v>
      </c>
      <c r="D11" s="184">
        <v>0.67291666666666661</v>
      </c>
    </row>
    <row r="12" spans="1:14" ht="30">
      <c r="A12" s="19" t="s">
        <v>922</v>
      </c>
      <c r="B12" s="19" t="s">
        <v>865</v>
      </c>
      <c r="C12" s="20" t="s">
        <v>866</v>
      </c>
      <c r="D12" s="183" t="s">
        <v>869</v>
      </c>
    </row>
    <row r="13" spans="1:14" ht="30">
      <c r="A13" s="19" t="s">
        <v>923</v>
      </c>
      <c r="B13" s="19" t="s">
        <v>873</v>
      </c>
      <c r="C13" s="20" t="s">
        <v>874</v>
      </c>
      <c r="D13" s="183" t="s">
        <v>874</v>
      </c>
    </row>
    <row r="14" spans="1:14" ht="15">
      <c r="A14" s="19" t="s">
        <v>924</v>
      </c>
      <c r="B14" s="19" t="s">
        <v>877</v>
      </c>
      <c r="C14" s="20" t="s">
        <v>878</v>
      </c>
      <c r="D14" s="183" t="s">
        <v>925</v>
      </c>
    </row>
    <row r="15" spans="1:14" ht="45">
      <c r="A15" s="19" t="s">
        <v>926</v>
      </c>
      <c r="B15" s="19" t="s">
        <v>881</v>
      </c>
      <c r="C15" s="20" t="s">
        <v>882</v>
      </c>
      <c r="D15" s="183" t="s">
        <v>927</v>
      </c>
    </row>
    <row r="16" spans="1:14" ht="30">
      <c r="A16" s="19" t="s">
        <v>928</v>
      </c>
      <c r="B16" s="19" t="s">
        <v>893</v>
      </c>
      <c r="C16" s="20" t="s">
        <v>894</v>
      </c>
      <c r="D16" s="183" t="s">
        <v>929</v>
      </c>
    </row>
    <row r="17" spans="1:4" ht="30">
      <c r="A17" s="19" t="s">
        <v>930</v>
      </c>
      <c r="B17" s="19" t="s">
        <v>904</v>
      </c>
      <c r="C17" s="20" t="s">
        <v>905</v>
      </c>
      <c r="D17" s="183" t="s">
        <v>931</v>
      </c>
    </row>
    <row r="18" spans="1:4" ht="30">
      <c r="A18" s="19" t="s">
        <v>932</v>
      </c>
      <c r="B18" s="19" t="s">
        <v>909</v>
      </c>
      <c r="C18" s="20" t="s">
        <v>910</v>
      </c>
      <c r="D18" s="183" t="s">
        <v>933</v>
      </c>
    </row>
    <row r="19" spans="1:4" ht="15">
      <c r="A19" s="179" t="s">
        <v>351</v>
      </c>
      <c r="B19" s="180"/>
      <c r="C19" s="180"/>
      <c r="D19" s="180"/>
    </row>
  </sheetData>
  <mergeCells count="7">
    <mergeCell ref="A19:D19"/>
    <mergeCell ref="A1:D1"/>
    <mergeCell ref="A2:D2"/>
    <mergeCell ref="A4:D4"/>
    <mergeCell ref="A7:C7"/>
    <mergeCell ref="A3:N3"/>
    <mergeCell ref="A5:N5"/>
  </mergeCells>
  <dataValidations count="4">
    <dataValidation allowBlank="1" showInputMessage="1" showErrorMessage="1" prompt="Item Description" sqref="D6" xr:uid="{87489826-2C08-45CC-9A19-FE8F7625A6B4}"/>
    <dataValidation allowBlank="1" showInputMessage="1" showErrorMessage="1" prompt="CLIN #" sqref="D7" xr:uid="{BACE1662-A1B7-4A7D-A45F-273C16976B37}"/>
    <dataValidation allowBlank="1" showInputMessage="1" showErrorMessage="1" prompt="SKU #" sqref="D9" xr:uid="{BA500B18-2F51-4B06-9D16-07813CB7DC96}"/>
    <dataValidation allowBlank="1" showInputMessage="1" showErrorMessage="1" prompt="Specification" sqref="D8 D10:D18" xr:uid="{20D4FAB7-D6FB-45F7-99B1-162728ECB972}"/>
  </dataValidation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2C7CC-FDED-4544-BCAD-1415716AAAF3}">
  <dimension ref="A1:N19"/>
  <sheetViews>
    <sheetView zoomScale="80" zoomScaleNormal="80" workbookViewId="0">
      <selection sqref="A1:F1"/>
    </sheetView>
  </sheetViews>
  <sheetFormatPr defaultColWidth="0" defaultRowHeight="12.75" zeroHeight="1"/>
  <cols>
    <col min="1" max="1" width="10.7109375" customWidth="1"/>
    <col min="2" max="2" width="20.7109375" customWidth="1"/>
    <col min="3" max="6" width="35.7109375" customWidth="1"/>
    <col min="7" max="8" width="9.140625" hidden="1" customWidth="1"/>
    <col min="9" max="12" width="0" hidden="1" customWidth="1"/>
    <col min="13" max="16384" width="9.140625" hidden="1"/>
  </cols>
  <sheetData>
    <row r="1" spans="1:14" s="16" customFormat="1" ht="18">
      <c r="A1" s="166" t="s">
        <v>0</v>
      </c>
      <c r="B1" s="166"/>
      <c r="C1" s="166"/>
      <c r="D1" s="166"/>
      <c r="E1" s="166"/>
      <c r="F1" s="166"/>
      <c r="G1" s="23"/>
      <c r="H1" s="23"/>
      <c r="I1" s="23"/>
      <c r="J1" s="23"/>
      <c r="K1" s="23"/>
      <c r="L1" s="23"/>
    </row>
    <row r="2" spans="1:14" s="16" customFormat="1" ht="18">
      <c r="A2" s="166" t="s">
        <v>1</v>
      </c>
      <c r="B2" s="166"/>
      <c r="C2" s="166"/>
      <c r="D2" s="166"/>
      <c r="E2" s="166"/>
      <c r="F2" s="166"/>
      <c r="G2" s="23"/>
      <c r="H2" s="23"/>
      <c r="I2" s="23"/>
      <c r="J2" s="23"/>
      <c r="K2" s="23"/>
      <c r="L2" s="23"/>
    </row>
    <row r="3" spans="1:14" s="16" customFormat="1" ht="21" customHeight="1">
      <c r="A3" s="166" t="s">
        <v>981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</row>
    <row r="4" spans="1:14" s="16" customFormat="1" ht="18">
      <c r="A4" s="166" t="s">
        <v>934</v>
      </c>
      <c r="B4" s="166"/>
      <c r="C4" s="166"/>
      <c r="D4" s="166"/>
      <c r="E4" s="166"/>
      <c r="F4" s="166"/>
      <c r="G4" s="23"/>
      <c r="H4" s="23"/>
      <c r="I4" s="23"/>
      <c r="J4" s="23"/>
      <c r="K4" s="23"/>
      <c r="L4" s="23"/>
    </row>
    <row r="5" spans="1:14" s="16" customFormat="1" ht="18">
      <c r="A5" s="166" t="s">
        <v>2</v>
      </c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</row>
    <row r="6" spans="1:14" ht="31.5">
      <c r="A6" s="18" t="s">
        <v>354</v>
      </c>
      <c r="B6" s="18" t="s">
        <v>355</v>
      </c>
      <c r="C6" s="18" t="s">
        <v>356</v>
      </c>
      <c r="D6" s="31" t="s">
        <v>935</v>
      </c>
      <c r="E6" s="183" t="s">
        <v>936</v>
      </c>
      <c r="F6" s="183" t="s">
        <v>937</v>
      </c>
    </row>
    <row r="7" spans="1:14" ht="15.75">
      <c r="A7" s="177" t="s">
        <v>369</v>
      </c>
      <c r="B7" s="178"/>
      <c r="C7" s="181"/>
      <c r="D7" s="32" t="s">
        <v>938</v>
      </c>
      <c r="E7" s="183" t="s">
        <v>939</v>
      </c>
      <c r="F7" s="183" t="s">
        <v>940</v>
      </c>
    </row>
    <row r="8" spans="1:14" ht="30">
      <c r="A8" s="19" t="s">
        <v>941</v>
      </c>
      <c r="B8" s="19" t="s">
        <v>181</v>
      </c>
      <c r="C8" s="20" t="s">
        <v>942</v>
      </c>
      <c r="D8" s="33" t="s">
        <v>943</v>
      </c>
      <c r="E8" s="183" t="s">
        <v>943</v>
      </c>
      <c r="F8" s="183" t="s">
        <v>943</v>
      </c>
    </row>
    <row r="9" spans="1:14" ht="45">
      <c r="A9" s="19" t="s">
        <v>378</v>
      </c>
      <c r="B9" s="19" t="s">
        <v>379</v>
      </c>
      <c r="C9" s="20" t="s">
        <v>380</v>
      </c>
      <c r="D9" s="33" t="s">
        <v>176</v>
      </c>
      <c r="E9" s="183" t="s">
        <v>182</v>
      </c>
      <c r="F9" s="183" t="s">
        <v>186</v>
      </c>
    </row>
    <row r="10" spans="1:14" ht="15">
      <c r="A10" s="19" t="s">
        <v>944</v>
      </c>
      <c r="B10" s="19" t="s">
        <v>850</v>
      </c>
      <c r="C10" s="20" t="s">
        <v>945</v>
      </c>
      <c r="D10" s="33" t="s">
        <v>943</v>
      </c>
      <c r="E10" s="183" t="s">
        <v>943</v>
      </c>
      <c r="F10" s="183" t="s">
        <v>946</v>
      </c>
    </row>
    <row r="11" spans="1:14" ht="15">
      <c r="A11" s="19" t="s">
        <v>947</v>
      </c>
      <c r="B11" s="19" t="s">
        <v>862</v>
      </c>
      <c r="C11" s="20" t="s">
        <v>948</v>
      </c>
      <c r="D11" s="48">
        <v>0.88124999999999998</v>
      </c>
      <c r="E11" s="184">
        <v>0.88124999999999998</v>
      </c>
      <c r="F11" s="184">
        <v>0.88124999999999998</v>
      </c>
    </row>
    <row r="12" spans="1:14" ht="15">
      <c r="A12" s="19" t="s">
        <v>949</v>
      </c>
      <c r="B12" s="19" t="s">
        <v>865</v>
      </c>
      <c r="C12" s="20" t="s">
        <v>866</v>
      </c>
      <c r="D12" s="33" t="s">
        <v>950</v>
      </c>
      <c r="E12" s="183" t="s">
        <v>951</v>
      </c>
      <c r="F12" s="183" t="s">
        <v>951</v>
      </c>
    </row>
    <row r="13" spans="1:14" ht="30">
      <c r="A13" s="19" t="s">
        <v>952</v>
      </c>
      <c r="B13" s="19" t="s">
        <v>873</v>
      </c>
      <c r="C13" s="20" t="s">
        <v>874</v>
      </c>
      <c r="D13" s="49">
        <v>125.00069444444445</v>
      </c>
      <c r="E13" s="185">
        <v>41.667361111111113</v>
      </c>
      <c r="F13" s="185">
        <v>125.00069444444445</v>
      </c>
    </row>
    <row r="14" spans="1:14" ht="15">
      <c r="A14" s="19" t="s">
        <v>953</v>
      </c>
      <c r="B14" s="19" t="s">
        <v>877</v>
      </c>
      <c r="C14" s="20" t="s">
        <v>878</v>
      </c>
      <c r="D14" s="33" t="s">
        <v>925</v>
      </c>
      <c r="E14" s="183" t="s">
        <v>925</v>
      </c>
      <c r="F14" s="183" t="s">
        <v>925</v>
      </c>
    </row>
    <row r="15" spans="1:14" ht="30">
      <c r="A15" s="19" t="s">
        <v>954</v>
      </c>
      <c r="B15" s="19" t="s">
        <v>881</v>
      </c>
      <c r="C15" s="20" t="s">
        <v>955</v>
      </c>
      <c r="D15" s="33" t="s">
        <v>883</v>
      </c>
      <c r="E15" s="183" t="s">
        <v>956</v>
      </c>
      <c r="F15" s="183" t="s">
        <v>957</v>
      </c>
    </row>
    <row r="16" spans="1:14" ht="45">
      <c r="A16" s="19" t="s">
        <v>958</v>
      </c>
      <c r="B16" s="19" t="s">
        <v>893</v>
      </c>
      <c r="C16" s="20" t="s">
        <v>882</v>
      </c>
      <c r="D16" s="33" t="s">
        <v>959</v>
      </c>
      <c r="E16" s="183" t="s">
        <v>960</v>
      </c>
      <c r="F16" s="183" t="s">
        <v>961</v>
      </c>
    </row>
    <row r="17" spans="1:6" ht="30">
      <c r="A17" s="19" t="s">
        <v>962</v>
      </c>
      <c r="B17" s="19" t="s">
        <v>904</v>
      </c>
      <c r="C17" s="20" t="s">
        <v>963</v>
      </c>
      <c r="D17" s="33" t="s">
        <v>964</v>
      </c>
      <c r="E17" s="183" t="s">
        <v>964</v>
      </c>
      <c r="F17" s="183" t="s">
        <v>907</v>
      </c>
    </row>
    <row r="18" spans="1:6" ht="30">
      <c r="A18" s="19" t="s">
        <v>965</v>
      </c>
      <c r="B18" s="19" t="s">
        <v>909</v>
      </c>
      <c r="C18" s="20" t="s">
        <v>910</v>
      </c>
      <c r="D18" s="33" t="s">
        <v>966</v>
      </c>
      <c r="E18" s="183" t="s">
        <v>966</v>
      </c>
      <c r="F18" s="183" t="s">
        <v>933</v>
      </c>
    </row>
    <row r="19" spans="1:6" ht="15">
      <c r="A19" s="179" t="s">
        <v>351</v>
      </c>
      <c r="B19" s="180"/>
      <c r="C19" s="180"/>
      <c r="D19" s="180"/>
      <c r="E19" s="180"/>
    </row>
  </sheetData>
  <mergeCells count="7">
    <mergeCell ref="A19:E19"/>
    <mergeCell ref="A7:C7"/>
    <mergeCell ref="A3:N3"/>
    <mergeCell ref="A5:N5"/>
    <mergeCell ref="A1:F1"/>
    <mergeCell ref="A2:F2"/>
    <mergeCell ref="A4:F4"/>
  </mergeCells>
  <dataValidations count="4">
    <dataValidation allowBlank="1" showInputMessage="1" showErrorMessage="1" prompt="Item Description" sqref="D6:E6" xr:uid="{6C323260-A720-4A76-B6D2-1308E55BFF98}"/>
    <dataValidation allowBlank="1" showInputMessage="1" showErrorMessage="1" prompt="CLIN #" sqref="D7:E7" xr:uid="{7E7DCBE6-3195-43A4-9175-78C981DF93D8}"/>
    <dataValidation allowBlank="1" showInputMessage="1" showErrorMessage="1" prompt="SKU #" sqref="D9:E9" xr:uid="{CC447C3F-A9B2-467A-93B4-A5DA94EBE985}"/>
    <dataValidation allowBlank="1" showInputMessage="1" showErrorMessage="1" prompt="Specification" sqref="D8:E8 D10:E18" xr:uid="{86225781-ED4A-4416-916C-4771B02E20F6}"/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4</vt:i4>
      </vt:variant>
    </vt:vector>
  </HeadingPairs>
  <TitlesOfParts>
    <vt:vector size="15" baseType="lpstr">
      <vt:lpstr>Standard (DS)</vt:lpstr>
      <vt:lpstr>DS Configuration</vt:lpstr>
      <vt:lpstr>Power (DP)</vt:lpstr>
      <vt:lpstr>DP Configuration</vt:lpstr>
      <vt:lpstr>Workstation (DW)</vt:lpstr>
      <vt:lpstr>DW Configuration</vt:lpstr>
      <vt:lpstr>All-In-One (DA)</vt:lpstr>
      <vt:lpstr>DA Configuration</vt:lpstr>
      <vt:lpstr>MW Configuration</vt:lpstr>
      <vt:lpstr>MT Configuration</vt:lpstr>
      <vt:lpstr>MC Configuration</vt:lpstr>
      <vt:lpstr>'All-In-One (DA)'!Print_Titles</vt:lpstr>
      <vt:lpstr>'Power (DP)'!Print_Titles</vt:lpstr>
      <vt:lpstr>'Standard (DS)'!Print_Titles</vt:lpstr>
      <vt:lpstr>'Workstation (DW)'!Print_Titles</vt:lpstr>
    </vt:vector>
  </TitlesOfParts>
  <Manager/>
  <Company>AMS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Cosgrove, Robert@DGS</dc:creator>
  <cp:keywords/>
  <dc:description/>
  <cp:lastModifiedBy>Shemereko, Eugene@DGS</cp:lastModifiedBy>
  <cp:revision/>
  <dcterms:created xsi:type="dcterms:W3CDTF">2008-07-23T22:58:57Z</dcterms:created>
  <dcterms:modified xsi:type="dcterms:W3CDTF">2023-09-15T15:16:41Z</dcterms:modified>
  <cp:category/>
  <cp:contentStatus/>
</cp:coreProperties>
</file>