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5-Award\2-User Instructions\70-32 OEM Lenovo\70-32 Office Depot\"/>
    </mc:Choice>
  </mc:AlternateContent>
  <xr:revisionPtr revIDLastSave="0" documentId="13_ncr:1_{B89CF9FB-5D52-408B-9198-7BB396A9697B}" xr6:coauthVersionLast="47" xr6:coauthVersionMax="47" xr10:uidLastSave="{00000000-0000-0000-0000-000000000000}"/>
  <bookViews>
    <workbookView xWindow="20370" yWindow="-120" windowWidth="24240" windowHeight="13140" tabRatio="847" xr2:uid="{00000000-000D-0000-FFFF-FFFF00000000}"/>
  </bookViews>
  <sheets>
    <sheet name="Enterprise (CEN)" sheetId="6" r:id="rId1"/>
    <sheet name="CEN Configuration" sheetId="18" r:id="rId2"/>
    <sheet name="Education (CED)" sheetId="21" r:id="rId3"/>
    <sheet name="CED Configuration" sheetId="22" r:id="rId4"/>
    <sheet name="MP Configuration" sheetId="23" r:id="rId5"/>
  </sheets>
  <definedNames>
    <definedName name="_xlnm.Print_Titles" localSheetId="2">'Education (CED)'!$8:$8</definedName>
    <definedName name="_xlnm.Print_Titles" localSheetId="0">'Enterprise (CEN)'!$8:$8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" i="6" l="1"/>
  <c r="L39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6" i="21"/>
  <c r="L13" i="21"/>
  <c r="L12" i="21"/>
  <c r="I58" i="21" l="1"/>
  <c r="I57" i="21"/>
  <c r="I56" i="21"/>
  <c r="I55" i="21"/>
  <c r="I54" i="21"/>
  <c r="I53" i="21"/>
  <c r="I52" i="21"/>
  <c r="L49" i="21"/>
  <c r="L48" i="21"/>
  <c r="L47" i="21"/>
  <c r="L46" i="21"/>
  <c r="L45" i="21"/>
  <c r="L44" i="21"/>
  <c r="L43" i="21"/>
  <c r="L42" i="21"/>
  <c r="L41" i="21"/>
  <c r="L40" i="21"/>
  <c r="L38" i="21"/>
  <c r="L9" i="21"/>
  <c r="L53" i="6"/>
  <c r="L52" i="6"/>
  <c r="L51" i="6"/>
  <c r="L50" i="6"/>
  <c r="L49" i="6"/>
  <c r="L48" i="6"/>
  <c r="L47" i="6"/>
  <c r="L46" i="6"/>
  <c r="L45" i="6"/>
  <c r="L44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55" i="6" l="1"/>
  <c r="L54" i="6"/>
  <c r="L43" i="6"/>
  <c r="L42" i="6"/>
  <c r="L41" i="6"/>
  <c r="L39" i="6"/>
  <c r="L10" i="6"/>
  <c r="L9" i="6"/>
  <c r="I64" i="6" l="1"/>
  <c r="I63" i="6"/>
  <c r="I62" i="6"/>
  <c r="I61" i="6"/>
  <c r="I60" i="6"/>
  <c r="I59" i="6"/>
  <c r="I58" i="6"/>
  <c r="L20" i="6"/>
  <c r="L19" i="6"/>
  <c r="L18" i="6"/>
  <c r="L17" i="6"/>
  <c r="L14" i="6"/>
  <c r="L13" i="6"/>
</calcChain>
</file>

<file path=xl/sharedStrings.xml><?xml version="1.0" encoding="utf-8"?>
<sst xmlns="http://schemas.openxmlformats.org/spreadsheetml/2006/main" count="1107" uniqueCount="377">
  <si>
    <t>Item Description</t>
  </si>
  <si>
    <t>Unit of Measure</t>
  </si>
  <si>
    <t>Contract Discount</t>
  </si>
  <si>
    <t>SKU # / Item #</t>
  </si>
  <si>
    <t>Manufacturer Part Number (OEM #)</t>
  </si>
  <si>
    <t>Manufacturer (OEM)</t>
  </si>
  <si>
    <t>UNSPSC Code
(Version 11)</t>
  </si>
  <si>
    <t xml:space="preserve">Contact Line Item # (CLIN) </t>
  </si>
  <si>
    <t>Commodity Description</t>
  </si>
  <si>
    <t>Contract Price</t>
  </si>
  <si>
    <t>Each</t>
  </si>
  <si>
    <t>Quantity in 
Unit of Measure</t>
  </si>
  <si>
    <t>Department of General Services - Procurement Division</t>
  </si>
  <si>
    <t xml:space="preserve">To access a complete list of contract Non-Core catalog pricing click the link in the next cell: </t>
  </si>
  <si>
    <t>Installation</t>
  </si>
  <si>
    <t>Asset Tagging 
(Bidder administration of State provided tag, with number)</t>
  </si>
  <si>
    <t>Detailed Electronic Asset Information (in addition to Asset Tagging)</t>
  </si>
  <si>
    <t>Imaging (not for use with monitors)</t>
  </si>
  <si>
    <t>Take-Back Services</t>
  </si>
  <si>
    <t>Deployment &amp; Logistics</t>
  </si>
  <si>
    <t>Emergency Services (4-hour response, per occurrence)</t>
  </si>
  <si>
    <t>OEM MSRP / List Price</t>
  </si>
  <si>
    <t>Contractor's Standard Hourly Rate</t>
  </si>
  <si>
    <t>Product Category</t>
  </si>
  <si>
    <t>Non-Core Segment ID</t>
  </si>
  <si>
    <t>Spec Item #</t>
  </si>
  <si>
    <t>Product Attribute</t>
  </si>
  <si>
    <t>Minimum Requirements</t>
  </si>
  <si>
    <t>MSRP SKU/Part #</t>
  </si>
  <si>
    <t>List the part #/sku of the offered make and model from the OEM MSRP/Price List</t>
  </si>
  <si>
    <t>Operating System:</t>
  </si>
  <si>
    <t xml:space="preserve">Processor:  </t>
  </si>
  <si>
    <t xml:space="preserve">Memory: </t>
  </si>
  <si>
    <t>Additional I/O Ports:</t>
  </si>
  <si>
    <t xml:space="preserve">Warranty: </t>
  </si>
  <si>
    <t>CLIN #</t>
  </si>
  <si>
    <t xml:space="preserve">Audio: </t>
  </si>
  <si>
    <t>Integrated audio with speaker</t>
  </si>
  <si>
    <t>Battery:</t>
  </si>
  <si>
    <t>MP300</t>
  </si>
  <si>
    <t>MP301</t>
  </si>
  <si>
    <t>Core Configuration - Chromebooks, Enterprise</t>
  </si>
  <si>
    <t>CEN100</t>
  </si>
  <si>
    <t>CEN101</t>
  </si>
  <si>
    <t>CEN-1</t>
  </si>
  <si>
    <t>Chromebook:</t>
  </si>
  <si>
    <t>Shall meet/include the following:
• EPEAT Silver
• Energy Star (current version)</t>
  </si>
  <si>
    <t>CEN-2</t>
  </si>
  <si>
    <t>Display:</t>
  </si>
  <si>
    <t>• 11" (diagonal)
• LED
• HD</t>
  </si>
  <si>
    <t>CEN-3</t>
  </si>
  <si>
    <t>Chrome OS</t>
  </si>
  <si>
    <t>CEN-4</t>
  </si>
  <si>
    <t>Video:</t>
  </si>
  <si>
    <t>Supports DirectX 11 or later</t>
  </si>
  <si>
    <t>CEN-5</t>
  </si>
  <si>
    <t>Two Cores</t>
  </si>
  <si>
    <t>CEN-6</t>
  </si>
  <si>
    <t>• 4 GB (upgradeable to 8 GB)
• DDR3 (or newer)
• non-ECC</t>
  </si>
  <si>
    <t>CEN-7</t>
  </si>
  <si>
    <t>Storage:</t>
  </si>
  <si>
    <t>32 GB</t>
  </si>
  <si>
    <t>CEN-8</t>
  </si>
  <si>
    <t xml:space="preserve">Wireless: </t>
  </si>
  <si>
    <t>• 802.11ac (or later)
• Bluetooth 4.0 (or later)</t>
  </si>
  <si>
    <t>CEN-9</t>
  </si>
  <si>
    <t>CEN-10</t>
  </si>
  <si>
    <t>• 2x USB (or later)
• Audio out
• Microphone
• HDMI</t>
  </si>
  <si>
    <t>CEN-11</t>
  </si>
  <si>
    <t>40Wh</t>
  </si>
  <si>
    <t>CEN-12</t>
  </si>
  <si>
    <t>3 Year Limited Warranty plus 3 Years Exchange service</t>
  </si>
  <si>
    <t>Chromebooks, Enterprise - Configuration Breakdown and Comparison</t>
  </si>
  <si>
    <t>CEN400</t>
  </si>
  <si>
    <t>CEN401</t>
  </si>
  <si>
    <t>CEN402</t>
  </si>
  <si>
    <t>CEN403</t>
  </si>
  <si>
    <t>CEN404</t>
  </si>
  <si>
    <t>CEN405</t>
  </si>
  <si>
    <t>CEN406</t>
  </si>
  <si>
    <t>CEN407</t>
  </si>
  <si>
    <t>CEN408</t>
  </si>
  <si>
    <t>CEN409</t>
  </si>
  <si>
    <t>CEN410</t>
  </si>
  <si>
    <t>CEN411</t>
  </si>
  <si>
    <t>CEN412</t>
  </si>
  <si>
    <t>CEN413</t>
  </si>
  <si>
    <t>CEN414</t>
  </si>
  <si>
    <t>CEN415</t>
  </si>
  <si>
    <t>CEN416</t>
  </si>
  <si>
    <t>CEN417</t>
  </si>
  <si>
    <t>CEN418</t>
  </si>
  <si>
    <t>CEN419</t>
  </si>
  <si>
    <t>CEN800</t>
  </si>
  <si>
    <t>CEN801</t>
  </si>
  <si>
    <t>CEN802</t>
  </si>
  <si>
    <t>CEN803</t>
  </si>
  <si>
    <t>CEN804</t>
  </si>
  <si>
    <t>CEN805</t>
  </si>
  <si>
    <t>CEN806</t>
  </si>
  <si>
    <t>CEN807</t>
  </si>
  <si>
    <t>CEN808</t>
  </si>
  <si>
    <t>CEN809</t>
  </si>
  <si>
    <t>CEN810</t>
  </si>
  <si>
    <t>CEN811</t>
  </si>
  <si>
    <t>CEN812</t>
  </si>
  <si>
    <t>CEN813</t>
  </si>
  <si>
    <t>CEN814</t>
  </si>
  <si>
    <t>CEN815</t>
  </si>
  <si>
    <t>CEN816</t>
  </si>
  <si>
    <t>CV1000</t>
  </si>
  <si>
    <t>CV1001</t>
  </si>
  <si>
    <t>CV1002</t>
  </si>
  <si>
    <t>CV1003</t>
  </si>
  <si>
    <t>CV1004</t>
  </si>
  <si>
    <t>CV1005</t>
  </si>
  <si>
    <t>CV1006</t>
  </si>
  <si>
    <t>Chromebooks, Education - Configuration Breakdown and Comparison</t>
  </si>
  <si>
    <t>CED-1</t>
  </si>
  <si>
    <t>CED-2</t>
  </si>
  <si>
    <t>CED-3</t>
  </si>
  <si>
    <t>CED-4</t>
  </si>
  <si>
    <t>CED-5</t>
  </si>
  <si>
    <t>CED-6</t>
  </si>
  <si>
    <t>CED-7</t>
  </si>
  <si>
    <t>CED-8</t>
  </si>
  <si>
    <t>CED-9</t>
  </si>
  <si>
    <t>CED-10</t>
  </si>
  <si>
    <t>• 2x USB (or later)
• Audio out
• Microphone</t>
  </si>
  <si>
    <t>CED-11</t>
  </si>
  <si>
    <t>CED-12</t>
  </si>
  <si>
    <t>Core Configuration - Chromebooks, Education</t>
  </si>
  <si>
    <t>CED100</t>
  </si>
  <si>
    <r>
      <t xml:space="preserve">Portable Monitors - Chromebooks </t>
    </r>
    <r>
      <rPr>
        <i/>
        <sz val="16"/>
        <color theme="1"/>
        <rFont val="Arial"/>
        <family val="2"/>
      </rPr>
      <t>(this category shall be the same for all Chromebook Configurations)</t>
    </r>
  </si>
  <si>
    <t>Warranty Option/Upgrades - Chromebooks, Education</t>
  </si>
  <si>
    <r>
      <t xml:space="preserve">Value-Added Services (VAS) - Chromebooks </t>
    </r>
    <r>
      <rPr>
        <i/>
        <sz val="16"/>
        <color theme="1"/>
        <rFont val="Arial"/>
        <family val="2"/>
      </rPr>
      <t>(this category shall be the same for all Chromebook Configurations)</t>
    </r>
  </si>
  <si>
    <t>CED400</t>
  </si>
  <si>
    <t>CED401</t>
  </si>
  <si>
    <t>CED402</t>
  </si>
  <si>
    <t>CED403</t>
  </si>
  <si>
    <t>CED404</t>
  </si>
  <si>
    <t>CED405</t>
  </si>
  <si>
    <t>CED406</t>
  </si>
  <si>
    <t>CED407</t>
  </si>
  <si>
    <t>CED408</t>
  </si>
  <si>
    <t>CED409</t>
  </si>
  <si>
    <t>CED410</t>
  </si>
  <si>
    <t>CED411</t>
  </si>
  <si>
    <t>CED412</t>
  </si>
  <si>
    <t>CED413</t>
  </si>
  <si>
    <t>CED414</t>
  </si>
  <si>
    <t>CED415</t>
  </si>
  <si>
    <t>CED416</t>
  </si>
  <si>
    <t>CED417</t>
  </si>
  <si>
    <t>CED418</t>
  </si>
  <si>
    <t>CED419</t>
  </si>
  <si>
    <t>CED800</t>
  </si>
  <si>
    <t>CED801</t>
  </si>
  <si>
    <t>CED802</t>
  </si>
  <si>
    <t>CED803</t>
  </si>
  <si>
    <t>CED804</t>
  </si>
  <si>
    <t>CED805</t>
  </si>
  <si>
    <t>CED806</t>
  </si>
  <si>
    <t>CED807</t>
  </si>
  <si>
    <t>CED808</t>
  </si>
  <si>
    <t>CED809</t>
  </si>
  <si>
    <t>CED810</t>
  </si>
  <si>
    <t>CED811</t>
  </si>
  <si>
    <t>Option/Upgrades - Chromebooks, Enterprise</t>
  </si>
  <si>
    <t>Warranty Option/Upgrades - Chromebooks, Enterprise</t>
  </si>
  <si>
    <t>MP-1</t>
  </si>
  <si>
    <t>Portable Monitor</t>
  </si>
  <si>
    <t>Shall meet/include the following:
• LED
• EPEAT Silver
• Energy Star (current version)</t>
  </si>
  <si>
    <t>MP-2</t>
  </si>
  <si>
    <t>Size:</t>
  </si>
  <si>
    <t>13.5" to 15.5" diagonal</t>
  </si>
  <si>
    <t>MP-3</t>
  </si>
  <si>
    <t>Native Resolution:</t>
  </si>
  <si>
    <t>FHD</t>
  </si>
  <si>
    <t>MP-4</t>
  </si>
  <si>
    <t xml:space="preserve">Contrast Ratio (Static): </t>
  </si>
  <si>
    <t>600 to 1</t>
  </si>
  <si>
    <t>MP-5</t>
  </si>
  <si>
    <t>Viewing Angle:</t>
  </si>
  <si>
    <t>170° horizontal, 160° vertical</t>
  </si>
  <si>
    <t>MP-6</t>
  </si>
  <si>
    <t>Video Ports:</t>
  </si>
  <si>
    <t>USB-C</t>
  </si>
  <si>
    <t>MP-7</t>
  </si>
  <si>
    <t>Video Cable:</t>
  </si>
  <si>
    <t>1.8 meter USB-C cable included</t>
  </si>
  <si>
    <t>MP-8</t>
  </si>
  <si>
    <t>Warranty:</t>
  </si>
  <si>
    <t>Three-year warranty, Exchange Replacement</t>
  </si>
  <si>
    <t>MP-9</t>
  </si>
  <si>
    <t>Stand:</t>
  </si>
  <si>
    <t>Included</t>
  </si>
  <si>
    <t>MP-10</t>
  </si>
  <si>
    <t>Weight:</t>
  </si>
  <si>
    <t>2 lbs maximum</t>
  </si>
  <si>
    <t>Chromebooks, Portable Monitors - Configuration Breakdown and Comparison</t>
  </si>
  <si>
    <t>https://www3.lenovo.com/le/listprice/us/en/listprice/listprice</t>
  </si>
  <si>
    <t>Contractor: Office Depot, LLC</t>
  </si>
  <si>
    <t>Statewide Contract 1-22-70-32  PC Goods, Lenovo</t>
  </si>
  <si>
    <t>Enterprise Chromebook</t>
  </si>
  <si>
    <t>82M2S05L00</t>
  </si>
  <si>
    <t>Lenovo</t>
  </si>
  <si>
    <t>21CAS00K00</t>
  </si>
  <si>
    <t xml:space="preserve">14e Chrome G2, AMD 3015Ce </t>
  </si>
  <si>
    <t xml:space="preserve">C14 Gen 1 </t>
  </si>
  <si>
    <t xml:space="preserve">CEN - 14e Chrome G2, AMD 3015Ce </t>
  </si>
  <si>
    <t xml:space="preserve">CEN - C14 Gen 1 </t>
  </si>
  <si>
    <t>61DDUAR6US</t>
  </si>
  <si>
    <t>62A3UAR1US</t>
  </si>
  <si>
    <t>CENA</t>
  </si>
  <si>
    <t>MPB</t>
  </si>
  <si>
    <t>CENC</t>
  </si>
  <si>
    <t>Dock</t>
  </si>
  <si>
    <t>40AY0090US</t>
  </si>
  <si>
    <t>USB C Universal Dock</t>
  </si>
  <si>
    <t>40AF0135US</t>
  </si>
  <si>
    <t>TP Hybrid USB C Dock US</t>
  </si>
  <si>
    <t>40B00300US</t>
  </si>
  <si>
    <t>TP TBT 4 WS Dock-US</t>
  </si>
  <si>
    <t>40B00135US</t>
  </si>
  <si>
    <t>TP TBT 4 Dock-US</t>
  </si>
  <si>
    <t>Laptop Bag</t>
  </si>
  <si>
    <t>4X40Q26383</t>
  </si>
  <si>
    <t>ThinkPad Professional 15.6-inch Backpack</t>
  </si>
  <si>
    <t>4X41A30364</t>
  </si>
  <si>
    <t>ThinkPad Essential Plus 15.6-inch Backpack</t>
  </si>
  <si>
    <t>4X40Q26384</t>
  </si>
  <si>
    <t>ThinkPad Professional 15.6-inch Topload Case</t>
  </si>
  <si>
    <t>4X40W19826</t>
  </si>
  <si>
    <t>ThinkPad 14-inch Professional Slim Topload</t>
  </si>
  <si>
    <t>4X41A30365</t>
  </si>
  <si>
    <t>ThinkPad Essential Plus 15.6-inch Topload (Eco)</t>
  </si>
  <si>
    <t>Adaptor</t>
  </si>
  <si>
    <t>4X90R61022</t>
  </si>
  <si>
    <t>Lenovo USB-C to HDMI 2.0b Adapter</t>
  </si>
  <si>
    <t>4X91D96889</t>
  </si>
  <si>
    <t>Lenovo USB-C to Ethernet Adapter</t>
  </si>
  <si>
    <t>4X91D96891</t>
  </si>
  <si>
    <t>ThinkPad USB3.0 to Ethernet Adapter for NA</t>
  </si>
  <si>
    <t>4X91D96887</t>
  </si>
  <si>
    <t>Lenovo USB-C to DisplayPort Adapter - NA</t>
  </si>
  <si>
    <t>Privacy Filter</t>
  </si>
  <si>
    <t>0A61769</t>
  </si>
  <si>
    <t>Lenovo 14.0-inch W9 Laptop Privacy Filter from 3M</t>
  </si>
  <si>
    <t>Keyboard</t>
  </si>
  <si>
    <t>4Y41C68642</t>
  </si>
  <si>
    <t xml:space="preserve">Lenovo Essential Wired Keyboard (Black) </t>
  </si>
  <si>
    <t>Mouse</t>
  </si>
  <si>
    <t>4Y51C68693</t>
  </si>
  <si>
    <t>Lenovo Basic Wired Mouse</t>
  </si>
  <si>
    <t>Combo Keyboard and Mouse</t>
  </si>
  <si>
    <t>4X30L79883</t>
  </si>
  <si>
    <t>Lenovo Essential Wired Combo Keyboard and Mouse</t>
  </si>
  <si>
    <t>Wireless Combo Keyboard &amp; Mouse</t>
  </si>
  <si>
    <t>4X30M39458</t>
  </si>
  <si>
    <t>Lenovo Essential Wireless Combo Keyboard &amp; Mouse</t>
  </si>
  <si>
    <t>FHD Webcam</t>
  </si>
  <si>
    <t>4XC1B34802</t>
  </si>
  <si>
    <t>Lenovo Essential FHD Webcam</t>
  </si>
  <si>
    <t>Adaptor Power</t>
  </si>
  <si>
    <t>40AWGC65WW</t>
  </si>
  <si>
    <t>Lenovo 65W USB-C GaN Adapter</t>
  </si>
  <si>
    <t>For use with all Core Configurations</t>
  </si>
  <si>
    <t>4 Year Warranty</t>
  </si>
  <si>
    <t>5WS0V16387</t>
  </si>
  <si>
    <t>5WS0W86726</t>
  </si>
  <si>
    <t>5 Year Warranty</t>
  </si>
  <si>
    <t>5WS0W86735</t>
  </si>
  <si>
    <t>3 Year Warranty</t>
  </si>
  <si>
    <t>5PS0A23193</t>
  </si>
  <si>
    <t>3YR ADP - L14/T14/T15/L15/L13/X13/C14</t>
  </si>
  <si>
    <t>5PS0A22966</t>
  </si>
  <si>
    <t>4YR ADP - L14/T14/T15/L15/L13/X13/C14</t>
  </si>
  <si>
    <t>5PS0K18187</t>
  </si>
  <si>
    <t>5YR ADP - L14/T14/T15/L15/L13/X13/C14</t>
  </si>
  <si>
    <t>5WS0G14990</t>
  </si>
  <si>
    <t>5YR Onsite Product Exchange - Monitor</t>
  </si>
  <si>
    <t>5WS0G14994</t>
  </si>
  <si>
    <t>3Y Onsite Product Exchange - Monitor</t>
  </si>
  <si>
    <t>5WS0G14991</t>
  </si>
  <si>
    <t>4Y Onsite Product Exchange - Monitor</t>
  </si>
  <si>
    <t>5WS0G14989</t>
  </si>
  <si>
    <t>4Y Product Exchange - Monitor (Standard)</t>
  </si>
  <si>
    <t>5WS0G14992</t>
  </si>
  <si>
    <t>5Y Product Exchange - Monitor (Standard)</t>
  </si>
  <si>
    <t>5WS0G14988</t>
  </si>
  <si>
    <t>1Y Onsite Product Exchange (Post Warranty) - Monitor</t>
  </si>
  <si>
    <t>5WS0G14987</t>
  </si>
  <si>
    <t>1Y Product Exchange (Post Warranty) -Monitor</t>
  </si>
  <si>
    <t>5WS0T30707</t>
  </si>
  <si>
    <t>3Y Premier Support w_Advanced Exchange -Monitor</t>
  </si>
  <si>
    <t>5WS0T30709</t>
  </si>
  <si>
    <t>4Y Premier Support w_Advanced Exchange - Monitor</t>
  </si>
  <si>
    <t>5WS0T30708</t>
  </si>
  <si>
    <t>5Y Premier Support w_Advanced Exchange - Monitor</t>
  </si>
  <si>
    <t>CEN - Lenovo 14e Chrome G2</t>
  </si>
  <si>
    <t>CEN - Lenovo C14 Gen 1 Chromebook</t>
  </si>
  <si>
    <t>For use with all Portable Monitors</t>
  </si>
  <si>
    <t>5 Year Warranty - Monitor</t>
  </si>
  <si>
    <t>3 Year Warranty - Monitor</t>
  </si>
  <si>
    <t>1 Year Warranty - Monitor</t>
  </si>
  <si>
    <t>CV1000Install</t>
  </si>
  <si>
    <t>CV1001Assettag</t>
  </si>
  <si>
    <t>CV1002ElectronicAsset</t>
  </si>
  <si>
    <t>CV1003Imaging</t>
  </si>
  <si>
    <t>CV1004TakeBack</t>
  </si>
  <si>
    <t>CV1005DeployLogistics</t>
  </si>
  <si>
    <t>CV1006EmergencyService</t>
  </si>
  <si>
    <t>CEND</t>
  </si>
  <si>
    <t>End of page</t>
  </si>
  <si>
    <t>14" HD (1366 x 768), TN, Anti-Glare, Non-touch, 220 nits, Narrow Bezel</t>
  </si>
  <si>
    <t>14" FHD (1920 x 1080), IPS, Anti-Glare, Non-Touch, 45%NTSC, 250 nits, 60Hz</t>
  </si>
  <si>
    <t>Enterprise Chrome OS</t>
  </si>
  <si>
    <t>Enterprise Chrome OS with Google Management Console License for Chrome Enterprise</t>
  </si>
  <si>
    <t xml:space="preserve">3015Ce 1.2G 2C MB
</t>
  </si>
  <si>
    <t>12th Generation Intel® Core™ i3-1215U Processor (E-cores up to 3.30 GHz P-cores up to 4.40 GHz)</t>
  </si>
  <si>
    <t xml:space="preserve">4 GB DDR4-3200MHz (Soldered)
</t>
  </si>
  <si>
    <t>4 GB LPDDR4X-4266MHz (Soldered)</t>
  </si>
  <si>
    <t xml:space="preserve">32 GB32 GB eMMC 5.1 Onboard Storage
</t>
  </si>
  <si>
    <t>128 GB eMMC 5.1 Onboard Storage TLC</t>
  </si>
  <si>
    <t>• 802.11ac
• Bluetooth 5.0</t>
  </si>
  <si>
    <t>Intel® Wi-Fi 6E AX211 2x2 AX &amp; Bluetooth® 5.2 with vPro®</t>
  </si>
  <si>
    <t>USB-C 3.2 Gen 1 (supports DisplayPort 1.4 Alt Mode) (Power Delivery 3.0) ¦ 2 x USB 3.2 Gen 1 ¦ HDMI ¦ Headphone/microphone combo jack</t>
  </si>
  <si>
    <t>2x USB-A 3.2 2x USB4 Type-C (vPro with Thunderbolt) MicroSD HDMI 1x Audio (headphone and microphone combo jack)</t>
  </si>
  <si>
    <t>3 Cell Li-Pol 57Wh</t>
  </si>
  <si>
    <t>3 Cell Li-Polymer 57Wh</t>
  </si>
  <si>
    <t>3YR Premium NBD</t>
  </si>
  <si>
    <t>3 Year Courier or Carry-in</t>
  </si>
  <si>
    <t>EPEAT Silver</t>
  </si>
  <si>
    <t>EPEAT Gold</t>
  </si>
  <si>
    <t>N/A</t>
  </si>
  <si>
    <t>Education Chromebook</t>
  </si>
  <si>
    <t>82M2S02J00</t>
  </si>
  <si>
    <t>14e Chrome G2</t>
  </si>
  <si>
    <t>CED - 14e Chrome G2</t>
  </si>
  <si>
    <t>CEDA</t>
  </si>
  <si>
    <t>CEDC</t>
  </si>
  <si>
    <t>CEDD</t>
  </si>
  <si>
    <t>14 1366x768 Non-Touch</t>
  </si>
  <si>
    <t>EPEAT Siver</t>
  </si>
  <si>
    <t>3015Ce 1.2G 2C MB</t>
  </si>
  <si>
    <t>4 GB DDR4-3200MHz (Soldered)</t>
  </si>
  <si>
    <t>32 GB32 GB eMMC 5.1 Onboard Storage</t>
  </si>
  <si>
    <t>ThinkVision M14 - LED - Full HD (1080p) - 14"</t>
  </si>
  <si>
    <t>14" Portable USB-C Touch  (1920x1080)</t>
  </si>
  <si>
    <t>MP 300</t>
  </si>
  <si>
    <t>MP 301</t>
  </si>
  <si>
    <t>LED-backlit LCD monitor - 14"</t>
  </si>
  <si>
    <t>Full HD (1080p) 1920 x 1080 at 60 Hz</t>
  </si>
  <si>
    <t>700 to 1</t>
  </si>
  <si>
    <t xml:space="preserve">178 °/ 178° </t>
  </si>
  <si>
    <t>178 horizontal, 178 vertical</t>
  </si>
  <si>
    <t>2xUSB-C</t>
  </si>
  <si>
    <t>1 x USB-C cable - 3.3 ft</t>
  </si>
  <si>
    <t>Height, tilt</t>
  </si>
  <si>
    <t>3-year warranty</t>
  </si>
  <si>
    <t>1.54 lbs</t>
  </si>
  <si>
    <t>MP - 14" Touch</t>
  </si>
  <si>
    <t>MP - ThinkVision 14"</t>
  </si>
  <si>
    <t>4th Year Warranty - Monitor</t>
  </si>
  <si>
    <t>5th Year Warranty - Monitor</t>
  </si>
  <si>
    <t>4 Year Warranty - Monitor</t>
  </si>
  <si>
    <t>GDSENT5YR</t>
  </si>
  <si>
    <t>4th Year Warranty</t>
  </si>
  <si>
    <t>5th Year Warranty</t>
  </si>
  <si>
    <t>4YR Premier - 14e/500e (standard)</t>
  </si>
  <si>
    <t>Chromebook 14e G2 (5-year warranty) (Standard)</t>
  </si>
  <si>
    <t>4YR Premier - L14/T14/T15/L15/L13/X13/C14 (Standard)</t>
  </si>
  <si>
    <t>5YR Premier - L14/T14/T15/L15/L13/X13/C14 (Standard)</t>
  </si>
  <si>
    <t>GDSEDT5YR</t>
  </si>
  <si>
    <t>For full item descriptions, go to product Configuration</t>
  </si>
  <si>
    <t>Attachment A4 - Contract Pricing, Chromebooks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</si>
</sst>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sz val="8"/>
      <name val="Arial"/>
      <family val="2"/>
    </font>
    <font>
      <u/>
      <sz val="14"/>
      <color theme="10"/>
      <name val="Arial"/>
      <family val="2"/>
    </font>
    <font>
      <b/>
      <u/>
      <sz val="14"/>
      <color theme="10"/>
      <name val="Arial"/>
      <family val="2"/>
    </font>
    <font>
      <b/>
      <u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Fill="1" applyBorder="1" applyAlignment="1" applyProtection="1">
      <alignment horizontal="center" vertical="center" wrapText="1"/>
    </xf>
    <xf numFmtId="165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4" borderId="9" xfId="12" applyFont="1" applyFill="1" applyBorder="1" applyAlignment="1">
      <alignment horizontal="center" vertical="center" wrapText="1"/>
    </xf>
    <xf numFmtId="0" fontId="4" fillId="4" borderId="9" xfId="12" applyFont="1" applyFill="1" applyBorder="1" applyAlignment="1">
      <alignment horizontal="left" vertical="center" wrapText="1"/>
    </xf>
    <xf numFmtId="0" fontId="4" fillId="4" borderId="6" xfId="12" applyFont="1" applyFill="1" applyBorder="1" applyAlignment="1">
      <alignment horizontal="center" vertical="center" wrapText="1"/>
    </xf>
    <xf numFmtId="0" fontId="4" fillId="4" borderId="6" xfId="12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0" fillId="0" borderId="8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4" fillId="0" borderId="6" xfId="2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Protection="1"/>
    <xf numFmtId="0" fontId="10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7" fontId="4" fillId="0" borderId="2" xfId="2" applyNumberFormat="1" applyFont="1" applyFill="1" applyBorder="1" applyAlignment="1" applyProtection="1">
      <alignment horizontal="center" vertical="center" wrapText="1"/>
    </xf>
    <xf numFmtId="0" fontId="3" fillId="0" borderId="9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20" fontId="4" fillId="0" borderId="3" xfId="12" applyNumberFormat="1" applyFont="1" applyBorder="1" applyAlignment="1">
      <alignment horizontal="center" vertical="center" wrapText="1"/>
    </xf>
    <xf numFmtId="0" fontId="3" fillId="0" borderId="9" xfId="12" applyFont="1" applyFill="1" applyBorder="1" applyAlignment="1">
      <alignment horizontal="center" vertical="center" wrapText="1"/>
    </xf>
    <xf numFmtId="0" fontId="4" fillId="0" borderId="9" xfId="12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3" xfId="0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center"/>
    </xf>
    <xf numFmtId="0" fontId="14" fillId="0" borderId="11" xfId="0" applyFont="1" applyFill="1" applyBorder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18" fillId="0" borderId="0" xfId="11" applyFont="1" applyFill="1" applyAlignment="1" applyProtection="1">
      <alignment horizontal="left" vertical="center"/>
    </xf>
    <xf numFmtId="0" fontId="19" fillId="0" borderId="0" xfId="11" applyFont="1" applyFill="1" applyAlignment="1" applyProtection="1">
      <alignment horizontal="left" vertical="center"/>
    </xf>
    <xf numFmtId="0" fontId="20" fillId="5" borderId="0" xfId="0" applyFont="1" applyFill="1" applyAlignment="1">
      <alignment horizontal="center" vertical="center"/>
    </xf>
    <xf numFmtId="0" fontId="4" fillId="0" borderId="9" xfId="12" applyFont="1" applyFill="1" applyBorder="1" applyAlignment="1">
      <alignment horizontal="left" vertical="center" wrapText="1"/>
    </xf>
    <xf numFmtId="0" fontId="4" fillId="0" borderId="11" xfId="12" applyFont="1" applyFill="1" applyBorder="1" applyAlignment="1">
      <alignment horizontal="left" vertical="center" wrapText="1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170"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12:N14" totalsRowShown="0" headerRowDxfId="169" dataDxfId="167" headerRowBorderDxfId="168" tableBorderDxfId="166">
  <autoFilter ref="A12:N14" xr:uid="{F4945FE2-7DA4-4BC6-9272-58A94D9DE2FC}"/>
  <tableColumns count="14">
    <tableColumn id="1" xr3:uid="{31918447-348E-4C22-9763-23E06F464550}" name="Contact Line Item # (CLIN) " dataDxfId="165"/>
    <tableColumn id="2" xr3:uid="{BE006DCD-2E47-4962-821D-A5743471FEAC}" name="Commodity Description" dataDxfId="164"/>
    <tableColumn id="3" xr3:uid="{FA4F82E7-40F8-45EB-A457-5301BEF91E34}" name="UNSPSC Code_x000a_(Version 11)" dataDxfId="163"/>
    <tableColumn id="4" xr3:uid="{370EB846-F4FE-46E1-947E-7915797213EE}" name="Manufacturer Part Number (OEM #)" dataDxfId="162"/>
    <tableColumn id="5" xr3:uid="{044C9030-4104-4F05-9A62-C780F33BD41D}" name="Manufacturer (OEM)" dataDxfId="161"/>
    <tableColumn id="6" xr3:uid="{94458883-FD0F-43A6-A675-E473C51D2F33}" name="SKU # / Item #" dataDxfId="160"/>
    <tableColumn id="7" xr3:uid="{97DA1C55-09D4-4B0D-8854-D9BF8A84A68A}" name="Item Description" dataDxfId="159"/>
    <tableColumn id="8" xr3:uid="{3A98F877-8BFA-438E-B4E3-7C394C013CD3}" name="Unit of Measure" dataDxfId="158"/>
    <tableColumn id="9" xr3:uid="{66233082-9108-43AB-8C25-4E6ACA3C4A02}" name="Quantity in _x000a_Unit of Measure" dataDxfId="157"/>
    <tableColumn id="12" xr3:uid="{203D6BEA-0D95-4308-AD90-3F0810AF9764}" name="OEM MSRP / List Price" dataDxfId="156"/>
    <tableColumn id="13" xr3:uid="{CDB3BED2-08FA-41AD-8CAD-C5915023D190}" name="Contract Discount" dataDxfId="155"/>
    <tableColumn id="10" xr3:uid="{4A6A1ECC-D1E0-491C-8C04-2FC8B070CED9}" name="Contract Price" dataDxfId="154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153" dataCellStyle="Currency"/>
    <tableColumn id="11" xr3:uid="{338BE0FF-5998-4665-9400-ACB32762D303}" name="Product Category" dataDxfId="1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16:N36" totalsRowShown="0" headerRowDxfId="151" dataDxfId="149" headerRowBorderDxfId="150" tableBorderDxfId="148">
  <autoFilter ref="A16:N36" xr:uid="{A19A21AA-190B-4915-A7A7-831A3AF3A6FE}"/>
  <tableColumns count="14">
    <tableColumn id="1" xr3:uid="{0318C38C-4692-4D87-BC91-A06CB07D8B5B}" name="Contact Line Item # (CLIN) " dataDxfId="147"/>
    <tableColumn id="2" xr3:uid="{EBF1F32C-7231-4283-9B51-C85AB07D4676}" name="Commodity Description" dataDxfId="146"/>
    <tableColumn id="3" xr3:uid="{6503D101-EC07-43BD-A704-D2A3CA7E20C2}" name="UNSPSC Code_x000a_(Version 11)" dataDxfId="145"/>
    <tableColumn id="4" xr3:uid="{9ED62D03-C7F9-441F-B451-D141CFF3BA73}" name="Manufacturer Part Number (OEM #)" dataDxfId="144"/>
    <tableColumn id="5" xr3:uid="{05BECC34-4B70-45D4-A77E-C396706189FC}" name="Manufacturer (OEM)" dataDxfId="143"/>
    <tableColumn id="6" xr3:uid="{63DAA37D-88F1-46CE-A28A-E0F5EBC13F9B}" name="SKU # / Item #" dataDxfId="142"/>
    <tableColumn id="7" xr3:uid="{373B2DD7-CD2E-4CB9-BA8E-60D6807D110F}" name="Item Description" dataDxfId="141"/>
    <tableColumn id="8" xr3:uid="{7753C2CF-1828-407A-A119-04F607817728}" name="Unit of Measure" dataDxfId="140"/>
    <tableColumn id="9" xr3:uid="{60B33BB8-7457-481E-80AB-09A6267C08C0}" name="Quantity in _x000a_Unit of Measure" dataDxfId="139"/>
    <tableColumn id="12" xr3:uid="{0E4F2690-06AE-4B45-BA1B-CE6D3B0FCA51}" name="OEM MSRP / List Price" dataDxfId="138"/>
    <tableColumn id="13" xr3:uid="{F806DE5C-8FB5-4FCC-8328-D37CC56FF9C0}" name="Contract Discount" dataDxfId="137"/>
    <tableColumn id="10" xr3:uid="{076EAD24-34BB-4499-B7C8-4A125AEFE31C}" name="Contract Price" dataDxfId="136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135" dataCellStyle="Currency"/>
    <tableColumn id="11" xr3:uid="{E9A5BFC0-4270-41A9-993F-17B2BBB09877}" name="Product Category" dataDxfId="1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57:I64" totalsRowShown="0" headerRowDxfId="133" dataDxfId="131" headerRowBorderDxfId="132" tableBorderDxfId="130">
  <autoFilter ref="A57:I64" xr:uid="{133D8764-EEBB-4B9F-A8AA-DE5DE81BEC5D}"/>
  <tableColumns count="9">
    <tableColumn id="1" xr3:uid="{DB61C74F-3BC1-4174-9209-7B558C254D06}" name="Contact Line Item # (CLIN) " dataDxfId="129"/>
    <tableColumn id="2" xr3:uid="{A8FC7E7D-7F71-4ACE-90F2-81AC07491270}" name="Commodity Description" dataDxfId="128"/>
    <tableColumn id="3" xr3:uid="{42AB955A-AF07-4177-BE2D-2E4E7D34675A}" name="UNSPSC Code_x000a_(Version 11)" dataDxfId="127"/>
    <tableColumn id="6" xr3:uid="{7C687BF5-7924-4323-BB67-CB9068291CCB}" name="SKU # / Item #" dataDxfId="126"/>
    <tableColumn id="8" xr3:uid="{7FC9E33B-4190-4D28-B23E-9B684737DC6A}" name="Unit of Measure" dataDxfId="125"/>
    <tableColumn id="9" xr3:uid="{0C7B12CF-B445-496E-9AF1-8CF4F020A9D3}" name="Quantity in _x000a_Unit of Measure" dataDxfId="124"/>
    <tableColumn id="12" xr3:uid="{7E45D00E-98CD-4F54-8961-17D8DBA840BA}" name="Contractor's Standard Hourly Rate" dataDxfId="123"/>
    <tableColumn id="13" xr3:uid="{931D512B-7ABB-428F-BED5-5F2F908AEF62}" name="Contract Discount" dataDxfId="122"/>
    <tableColumn id="10" xr3:uid="{496F5DE2-E1FB-4F7A-9EDE-5EDD81A02C22}" name="Contract Price" dataDxfId="121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10" totalsRowShown="0" headerRowDxfId="120" dataDxfId="118" headerRowBorderDxfId="119" tableBorderDxfId="117">
  <autoFilter ref="A8:N10" xr:uid="{00000000-0009-0000-0100-000001000000}"/>
  <tableColumns count="14">
    <tableColumn id="1" xr3:uid="{00000000-0010-0000-0000-000001000000}" name="Contact Line Item # (CLIN) " dataDxfId="116"/>
    <tableColumn id="2" xr3:uid="{00000000-0010-0000-0000-000002000000}" name="Commodity Description" dataDxfId="115"/>
    <tableColumn id="3" xr3:uid="{00000000-0010-0000-0000-000003000000}" name="UNSPSC Code_x000a_(Version 11)" dataDxfId="114"/>
    <tableColumn id="4" xr3:uid="{00000000-0010-0000-0000-000004000000}" name="Manufacturer Part Number (OEM #)" dataDxfId="113"/>
    <tableColumn id="5" xr3:uid="{00000000-0010-0000-0000-000005000000}" name="Manufacturer (OEM)" dataDxfId="112"/>
    <tableColumn id="6" xr3:uid="{00000000-0010-0000-0000-000006000000}" name="SKU # / Item #" dataDxfId="111"/>
    <tableColumn id="7" xr3:uid="{00000000-0010-0000-0000-000007000000}" name="Item Description" dataDxfId="110"/>
    <tableColumn id="8" xr3:uid="{00000000-0010-0000-0000-000008000000}" name="Unit of Measure" dataDxfId="109"/>
    <tableColumn id="9" xr3:uid="{00000000-0010-0000-0000-000009000000}" name="Quantity in _x000a_Unit of Measure" dataDxfId="108"/>
    <tableColumn id="12" xr3:uid="{AE6E9A40-9B56-4228-966B-D96A12437BBF}" name="OEM MSRP / List Price" dataDxfId="107"/>
    <tableColumn id="13" xr3:uid="{0385D326-C29E-4848-A0CD-E1A3C7C80E02}" name="Contract Discount" dataDxfId="106"/>
    <tableColumn id="10" xr3:uid="{00000000-0010-0000-0000-00000A000000}" name="Contract Price" dataDxfId="105" dataCellStyle="Currency">
      <calculatedColumnFormula>Table1[[#This Row],[OEM MSRP / List Price]]*(1-Table1[[#This Row],[Contract Discount]])</calculatedColumnFormula>
    </tableColumn>
    <tableColumn id="14" xr3:uid="{32947047-508B-485A-9118-7D0E964A5742}" name="Non-Core Segment ID" dataDxfId="104" dataCellStyle="Currency"/>
    <tableColumn id="11" xr3:uid="{2B9BE837-DE91-4744-983A-1A55C8D821E5}" name="Product Category" dataDxfId="10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38:N55" totalsRowShown="0" headerRowDxfId="102" dataDxfId="100" headerRowBorderDxfId="101" tableBorderDxfId="99">
  <autoFilter ref="A38:N55" xr:uid="{0E152463-8347-4277-A06B-1E8BB9709B94}"/>
  <tableColumns count="14">
    <tableColumn id="1" xr3:uid="{6D85CB8A-91DF-4794-830B-A3DAE43C5E87}" name="Contact Line Item # (CLIN) " dataDxfId="98"/>
    <tableColumn id="2" xr3:uid="{94D285F7-B29D-440D-9F16-68A3AA3C72B8}" name="Commodity Description" dataDxfId="97"/>
    <tableColumn id="3" xr3:uid="{21B929F3-006A-4D70-9F58-47939EAE268E}" name="UNSPSC Code_x000a_(Version 11)" dataDxfId="96"/>
    <tableColumn id="4" xr3:uid="{D131C31D-2EFA-417C-8573-248188F97364}" name="Manufacturer Part Number (OEM #)" dataDxfId="95"/>
    <tableColumn id="5" xr3:uid="{7B2AE60A-7A42-4324-997C-07247CDA1A7C}" name="Manufacturer (OEM)" dataDxfId="94"/>
    <tableColumn id="6" xr3:uid="{3084A274-A96B-48CB-9B03-2887DF6E5B5D}" name="SKU # / Item #" dataDxfId="93"/>
    <tableColumn id="7" xr3:uid="{3728F214-7A76-4C45-8CF1-DE10EB64F656}" name="Item Description" dataDxfId="92"/>
    <tableColumn id="8" xr3:uid="{50EFFC2F-0507-46C1-9D83-17D0919962AC}" name="Unit of Measure" dataDxfId="91"/>
    <tableColumn id="9" xr3:uid="{9987FF84-0314-4294-B560-629A35006592}" name="Quantity in _x000a_Unit of Measure" dataDxfId="90"/>
    <tableColumn id="12" xr3:uid="{DF34928F-466D-41E2-BC67-37B2D96D3FD2}" name="OEM MSRP / List Price" dataDxfId="89"/>
    <tableColumn id="13" xr3:uid="{4C4FCF00-9AEB-4841-9260-1C1240004A0B}" name="Contract Discount" dataDxfId="88"/>
    <tableColumn id="10" xr3:uid="{E1A34127-3B93-4D10-A771-79EF0751F171}" name="Contract Price" dataDxfId="87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86" dataCellStyle="Currency"/>
    <tableColumn id="11" xr3:uid="{E8509AC9-573F-44FE-BB41-AE61A9269E9E}" name="Product Category" dataDxfId="8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7E1F933-8F06-4A35-B64C-A14774C3AEDA}" name="Table13458" displayName="Table13458" ref="A51:I58" totalsRowShown="0" headerRowDxfId="84" dataDxfId="82" headerRowBorderDxfId="83" tableBorderDxfId="81">
  <autoFilter ref="A51:I58" xr:uid="{133D8764-EEBB-4B9F-A8AA-DE5DE81BEC5D}"/>
  <tableColumns count="9">
    <tableColumn id="1" xr3:uid="{6CE03B3C-C00A-4584-B9A3-52AC29DCBE21}" name="Contact Line Item # (CLIN) " dataDxfId="80"/>
    <tableColumn id="2" xr3:uid="{580D68ED-937A-4814-8B46-0AB23BD1EA99}" name="Commodity Description" dataDxfId="79"/>
    <tableColumn id="3" xr3:uid="{7FC9CEED-CAA6-4C56-88D5-2A046676E014}" name="UNSPSC Code_x000a_(Version 11)" dataDxfId="78"/>
    <tableColumn id="6" xr3:uid="{23BC46E5-87AA-478A-A932-CF171FF68993}" name="SKU # / Item #" dataDxfId="77"/>
    <tableColumn id="8" xr3:uid="{53480FD8-C55A-41EA-9402-76BA875169F1}" name="Unit of Measure" dataDxfId="76"/>
    <tableColumn id="9" xr3:uid="{0ED11977-8C37-4046-91FA-CFEACFA23728}" name="Quantity in _x000a_Unit of Measure" dataDxfId="75"/>
    <tableColumn id="12" xr3:uid="{F675DFD2-17C5-4F7C-8F44-7A13E9D65DBC}" name="Contractor's Standard Hourly Rate" dataDxfId="74"/>
    <tableColumn id="13" xr3:uid="{12F4874E-6B29-4996-A7A0-E2016F0C529E}" name="Contract Discount" dataDxfId="73"/>
    <tableColumn id="10" xr3:uid="{39FF332B-AD14-4617-A252-C86C9139BEFE}" name="Contract Price" dataDxfId="72" dataCellStyle="Currency">
      <calculatedColumnFormula>Table13458[[#This Row],[Contractor''s Standard Hourly Rate]]*(1-Table13458[[#This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ADA7BCD-E154-4CEB-A9DE-2938CD40364B}" name="Table19" displayName="Table19" ref="A8:N9" totalsRowShown="0" headerRowDxfId="71" dataDxfId="69" headerRowBorderDxfId="70" tableBorderDxfId="68">
  <autoFilter ref="A8:N9" xr:uid="{00000000-0009-0000-0100-000001000000}"/>
  <tableColumns count="14">
    <tableColumn id="1" xr3:uid="{FFBC2CF1-56F4-4C30-BAD9-833324C61D49}" name="Contact Line Item # (CLIN) " dataDxfId="67"/>
    <tableColumn id="2" xr3:uid="{99CD00B9-1DE3-41D5-B730-8874AC8F9515}" name="Commodity Description" dataDxfId="66"/>
    <tableColumn id="3" xr3:uid="{24D83813-6454-46D4-B807-A23BE3828014}" name="UNSPSC Code_x000a_(Version 11)" dataDxfId="65"/>
    <tableColumn id="4" xr3:uid="{A9D2161B-413E-4F18-8675-6397CF944010}" name="Manufacturer Part Number (OEM #)" dataDxfId="64"/>
    <tableColumn id="5" xr3:uid="{6F3F9F54-2437-4896-B91D-08D6204DD01A}" name="Manufacturer (OEM)" dataDxfId="63"/>
    <tableColumn id="6" xr3:uid="{AFACA891-C880-4DA1-8A2B-CDB355EB644B}" name="SKU # / Item #" dataDxfId="62"/>
    <tableColumn id="7" xr3:uid="{E1AF2458-0A6D-40A0-968F-C329CD419635}" name="Item Description" dataDxfId="61"/>
    <tableColumn id="8" xr3:uid="{3A5DEBDB-96D7-464D-BBBD-55356A23B4E6}" name="Unit of Measure" dataDxfId="60"/>
    <tableColumn id="9" xr3:uid="{765DBF38-491E-4476-8088-975A03CCFB52}" name="Quantity in _x000a_Unit of Measure" dataDxfId="59"/>
    <tableColumn id="12" xr3:uid="{0AFD4039-D122-4575-81DC-FA31C0320F41}" name="OEM MSRP / List Price" dataDxfId="58"/>
    <tableColumn id="13" xr3:uid="{57AA5871-770B-4B08-8130-430C7806D204}" name="Contract Discount" dataDxfId="57"/>
    <tableColumn id="10" xr3:uid="{165FA04B-2595-40FA-B722-1086D7EC48EF}" name="Contract Price" dataDxfId="56" dataCellStyle="Currency">
      <calculatedColumnFormula>Table19[[#This Row],[OEM MSRP / List Price]]*(1-Table19[[#This Row],[Contract Discount]])</calculatedColumnFormula>
    </tableColumn>
    <tableColumn id="14" xr3:uid="{78E17592-090C-426C-9510-DE08034F8494}" name="Non-Core Segment ID" dataDxfId="55" dataCellStyle="Currency"/>
    <tableColumn id="11" xr3:uid="{EFE136F7-FBD6-418A-8830-21B6349FB95E}" name="Product Category" dataDxfId="5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9043836-5B6A-49E5-9C54-69C9E231E53C}" name="Table1342710" displayName="Table1342710" ref="A37:N49" totalsRowShown="0" headerRowDxfId="53" dataDxfId="51" headerRowBorderDxfId="52" tableBorderDxfId="50">
  <autoFilter ref="A37:N49" xr:uid="{0E152463-8347-4277-A06B-1E8BB9709B94}"/>
  <tableColumns count="14">
    <tableColumn id="1" xr3:uid="{57A8B1C1-D1D2-40DF-B047-096C3CE9F7A0}" name="Contact Line Item # (CLIN) " dataDxfId="49"/>
    <tableColumn id="2" xr3:uid="{F8FA5E47-0904-46D5-A3BE-FE4C1846D921}" name="Commodity Description" dataDxfId="48"/>
    <tableColumn id="3" xr3:uid="{A6170918-1430-4122-BE21-FAA8FBE149D8}" name="UNSPSC Code_x000a_(Version 11)" dataDxfId="47"/>
    <tableColumn id="4" xr3:uid="{FF93DFD0-BDBA-4E6D-8A3A-476A735C4F61}" name="Manufacturer Part Number (OEM #)" dataDxfId="46"/>
    <tableColumn id="5" xr3:uid="{72FD460D-720B-42DD-ADD0-831F4F70DC53}" name="Manufacturer (OEM)" dataDxfId="45"/>
    <tableColumn id="6" xr3:uid="{FBE0CD32-8BDE-4DFD-B790-0E1C43FFA9F8}" name="SKU # / Item #" dataDxfId="44"/>
    <tableColumn id="7" xr3:uid="{588D150E-6B21-4790-AB80-A9BB7EBA091A}" name="Item Description" dataDxfId="43"/>
    <tableColumn id="8" xr3:uid="{2F7791A4-B8B6-45B2-9E5F-6154B292EB7C}" name="Unit of Measure" dataDxfId="42"/>
    <tableColumn id="9" xr3:uid="{E77D2DA2-0937-4E1F-9EFA-70D122A6944D}" name="Quantity in _x000a_Unit of Measure" dataDxfId="41"/>
    <tableColumn id="12" xr3:uid="{CCC245D5-8DC9-43FC-96AD-7645EB4A421B}" name="OEM MSRP / List Price" dataDxfId="40"/>
    <tableColumn id="13" xr3:uid="{CC65D3C0-425A-46D1-908A-954F03FB40E2}" name="Contract Discount" dataDxfId="39"/>
    <tableColumn id="10" xr3:uid="{43F9A5BD-9139-4061-A034-5B449B48CE32}" name="Contract Price" dataDxfId="38" dataCellStyle="Currency">
      <calculatedColumnFormula>Table1342710[[#This Row],[OEM MSRP / List Price]]*(1-Table1342710[[#This Row],[Contract Discount]])</calculatedColumnFormula>
    </tableColumn>
    <tableColumn id="14" xr3:uid="{E15E5768-E36E-47DD-817F-303AC4CDF8A2}" name="Non-Core Segment ID" dataDxfId="37" dataCellStyle="Currency"/>
    <tableColumn id="11" xr3:uid="{4B517359-4762-4374-8C36-46B431DE8BC5}" name="Product Category" dataDxfId="3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A5A5549-C1E9-4FC2-BE83-D91A26BA37A3}" name="Table1311" displayName="Table1311" ref="A11:N13" totalsRowShown="0" headerRowDxfId="35" dataDxfId="33" headerRowBorderDxfId="34" tableBorderDxfId="32">
  <autoFilter ref="A11:N13" xr:uid="{5A5A5549-C1E9-4FC2-BE83-D91A26BA37A3}"/>
  <tableColumns count="14">
    <tableColumn id="1" xr3:uid="{9FB32A95-7533-4350-88C3-C582A8397623}" name="Contact Line Item # (CLIN) " dataDxfId="31"/>
    <tableColumn id="2" xr3:uid="{3E6B814A-D988-4BE3-ADE7-FED4BD9897B8}" name="Commodity Description" dataDxfId="30"/>
    <tableColumn id="3" xr3:uid="{D4826A5C-3102-409E-857F-0A9D0C0B589B}" name="UNSPSC Code_x000a_(Version 11)" dataDxfId="29"/>
    <tableColumn id="4" xr3:uid="{583D8906-B9DB-4B1B-83F2-087E0F13B39F}" name="Manufacturer Part Number (OEM #)" dataDxfId="28"/>
    <tableColumn id="5" xr3:uid="{402C5B88-8AB9-4BBC-8EBE-716D981600FC}" name="Manufacturer (OEM)" dataDxfId="27"/>
    <tableColumn id="6" xr3:uid="{04A81936-2929-4338-971B-EECF905D90CF}" name="SKU # / Item #" dataDxfId="26"/>
    <tableColumn id="7" xr3:uid="{4A6B5437-D786-4DD0-A5EF-1F237E7CB111}" name="Item Description" dataDxfId="25"/>
    <tableColumn id="8" xr3:uid="{D47005DE-8BB7-420D-8023-DF337A745B78}" name="Unit of Measure" dataDxfId="24"/>
    <tableColumn id="9" xr3:uid="{5079FDF2-8043-49B4-A337-6294309714C1}" name="Quantity in _x000a_Unit of Measure" dataDxfId="23"/>
    <tableColumn id="12" xr3:uid="{570DC194-5F68-4D33-B013-24FD2BEA3774}" name="OEM MSRP / List Price" dataDxfId="22"/>
    <tableColumn id="13" xr3:uid="{3CD1FE3E-9943-47B2-9E5E-6958DFB9E9D3}" name="Contract Discount" dataDxfId="21"/>
    <tableColumn id="10" xr3:uid="{91998C3F-AF00-4B4B-98E7-3F0F1006C891}" name="Contract Price" dataDxfId="20" dataCellStyle="Currency">
      <calculatedColumnFormula>Table1311[[#This Row],[OEM MSRP / List Price]]*(1-Table1311[[#This Row],[Contract Discount]])</calculatedColumnFormula>
    </tableColumn>
    <tableColumn id="14" xr3:uid="{564676B5-F68D-464D-A704-AE5AF86AB4B8}" name="Non-Core Segment ID" dataDxfId="19" dataCellStyle="Currency"/>
    <tableColumn id="11" xr3:uid="{BEB64754-A7E8-4081-A22A-F8634749E320}" name="Product Category" dataDxfId="1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4664FB9-FEFD-4354-B9B1-0D48ED0022A6}" name="Table13412" displayName="Table13412" ref="A15:N35" totalsRowShown="0" headerRowDxfId="17" dataDxfId="15" headerRowBorderDxfId="16" tableBorderDxfId="14">
  <autoFilter ref="A15:N35" xr:uid="{E4664FB9-FEFD-4354-B9B1-0D48ED0022A6}"/>
  <tableColumns count="14">
    <tableColumn id="1" xr3:uid="{45480C86-41D0-4C39-A5EF-995DEA9C54FE}" name="Contact Line Item # (CLIN) " dataDxfId="13"/>
    <tableColumn id="2" xr3:uid="{21D47064-0659-48A8-9030-84F3A90DC73C}" name="Commodity Description" dataDxfId="12"/>
    <tableColumn id="3" xr3:uid="{1155FE5E-BD85-4E89-80C3-96194FC6BEAF}" name="UNSPSC Code_x000a_(Version 11)" dataDxfId="11"/>
    <tableColumn id="4" xr3:uid="{62546A88-DE19-4FF4-9359-0F81F9CA3566}" name="Manufacturer Part Number (OEM #)" dataDxfId="10"/>
    <tableColumn id="5" xr3:uid="{DF0A8FFE-1A51-447D-9191-8338B0B260CF}" name="Manufacturer (OEM)" dataDxfId="9"/>
    <tableColumn id="6" xr3:uid="{260D86C1-0277-48D3-AF38-C3F204910BC0}" name="SKU # / Item #" dataDxfId="8"/>
    <tableColumn id="7" xr3:uid="{9471461B-CFF4-492A-9135-BADCCA2D3301}" name="Item Description" dataDxfId="7"/>
    <tableColumn id="8" xr3:uid="{818EFBA1-AE9E-4BA0-AC94-8F1BE34F1B2E}" name="Unit of Measure" dataDxfId="6"/>
    <tableColumn id="9" xr3:uid="{5249B9F6-F4E1-4249-BB2A-C3AC0D572F8B}" name="Quantity in _x000a_Unit of Measure" dataDxfId="5"/>
    <tableColumn id="12" xr3:uid="{A60595C6-DD7D-44B3-96C5-FC69D0EFFF8F}" name="OEM MSRP / List Price" dataDxfId="4"/>
    <tableColumn id="13" xr3:uid="{22E87C06-0440-42CF-8EC2-D47BB74BD5FA}" name="Contract Discount" dataDxfId="3"/>
    <tableColumn id="10" xr3:uid="{D029ED2D-6779-4793-AAAD-092EFBAD44DB}" name="Contract Price" dataDxfId="2" dataCellStyle="Currency">
      <calculatedColumnFormula>Table13412[[#This Row],[OEM MSRP / List Price]]*(1-Table13412[[#This Row],[Contract Discount]])</calculatedColumnFormula>
    </tableColumn>
    <tableColumn id="14" xr3:uid="{94B96268-9EE3-481C-A96E-44E1061E1D82}" name="Non-Core Segment ID" dataDxfId="1" dataCellStyle="Currency"/>
    <tableColumn id="11" xr3:uid="{5FFFF51F-81B6-4B6E-83A0-8A225FE7C270}" name="Product Categor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printerSettings" Target="../printerSettings/printerSettings1.bin"/><Relationship Id="rId7" Type="http://schemas.openxmlformats.org/officeDocument/2006/relationships/table" Target="../tables/table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printerSettings" Target="../printerSettings/printerSettings3.bin"/><Relationship Id="rId7" Type="http://schemas.openxmlformats.org/officeDocument/2006/relationships/table" Target="../tables/table9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66"/>
  <sheetViews>
    <sheetView tabSelected="1" topLeftCell="A2"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31" customWidth="1"/>
    <col min="2" max="2" width="30.7109375" style="24" customWidth="1"/>
    <col min="3" max="6" width="18.7109375" style="24" customWidth="1"/>
    <col min="7" max="7" width="59.85546875" style="24" customWidth="1"/>
    <col min="8" max="8" width="18.7109375" style="30" customWidth="1"/>
    <col min="9" max="12" width="18.7109375" style="24" customWidth="1"/>
    <col min="13" max="13" width="16.5703125" style="30" customWidth="1"/>
    <col min="14" max="14" width="39.42578125" style="24" customWidth="1"/>
    <col min="15" max="16384" width="46" style="24" hidden="1"/>
  </cols>
  <sheetData>
    <row r="1" spans="1:14" s="18" customFormat="1" ht="21" customHeight="1" x14ac:dyDescent="0.25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15" customFormat="1" ht="21" customHeight="1" x14ac:dyDescent="0.25">
      <c r="A2" s="54" t="s">
        <v>203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s="15" customFormat="1" ht="21" customHeight="1" x14ac:dyDescent="0.25">
      <c r="A3" s="54" t="s">
        <v>376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s="15" customFormat="1" ht="18" x14ac:dyDescent="0.25">
      <c r="A4" s="51" t="s">
        <v>202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s="15" customFormat="1" ht="18" x14ac:dyDescent="0.25">
      <c r="A5" s="51" t="s">
        <v>13</v>
      </c>
      <c r="B5" s="51"/>
      <c r="C5" s="51"/>
      <c r="D5" s="51"/>
      <c r="E5" s="51"/>
      <c r="F5" s="51"/>
      <c r="G5" s="51"/>
      <c r="H5" s="55" t="s">
        <v>201</v>
      </c>
      <c r="I5" s="56"/>
      <c r="J5" s="56"/>
      <c r="K5" s="56"/>
      <c r="L5" s="56"/>
      <c r="M5" s="56"/>
      <c r="N5" s="56"/>
    </row>
    <row r="6" spans="1:14" s="15" customFormat="1" ht="20.25" x14ac:dyDescent="0.25">
      <c r="A6" s="52" t="s">
        <v>41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44" customFormat="1" ht="23.25" x14ac:dyDescent="0.25">
      <c r="A7" s="57" t="s">
        <v>375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 ht="65.25" customHeight="1" x14ac:dyDescent="0.2">
      <c r="A8" s="21" t="s">
        <v>7</v>
      </c>
      <c r="B8" s="22" t="s">
        <v>8</v>
      </c>
      <c r="C8" s="22" t="s">
        <v>6</v>
      </c>
      <c r="D8" s="22" t="s">
        <v>4</v>
      </c>
      <c r="E8" s="22" t="s">
        <v>5</v>
      </c>
      <c r="F8" s="22" t="s">
        <v>3</v>
      </c>
      <c r="G8" s="22" t="s">
        <v>0</v>
      </c>
      <c r="H8" s="22" t="s">
        <v>1</v>
      </c>
      <c r="I8" s="22" t="s">
        <v>11</v>
      </c>
      <c r="J8" s="23" t="s">
        <v>21</v>
      </c>
      <c r="K8" s="23" t="s">
        <v>2</v>
      </c>
      <c r="L8" s="23" t="s">
        <v>9</v>
      </c>
      <c r="M8" s="23" t="s">
        <v>24</v>
      </c>
      <c r="N8" s="23" t="s">
        <v>23</v>
      </c>
    </row>
    <row r="9" spans="1:14" ht="20.25" customHeight="1" x14ac:dyDescent="0.2">
      <c r="A9" s="1" t="s">
        <v>42</v>
      </c>
      <c r="B9" s="2" t="s">
        <v>204</v>
      </c>
      <c r="C9" s="4">
        <v>43211507</v>
      </c>
      <c r="D9" s="4" t="s">
        <v>205</v>
      </c>
      <c r="E9" s="4" t="s">
        <v>206</v>
      </c>
      <c r="F9" s="4" t="s">
        <v>205</v>
      </c>
      <c r="G9" s="2" t="s">
        <v>208</v>
      </c>
      <c r="H9" s="4" t="s">
        <v>10</v>
      </c>
      <c r="I9" s="4">
        <v>1</v>
      </c>
      <c r="J9" s="7">
        <v>1029</v>
      </c>
      <c r="K9" s="6">
        <v>0.01</v>
      </c>
      <c r="L9" s="5">
        <f>Table1[[#This Row],[OEM MSRP / List Price]]*(1-Table1[[#This Row],[Contract Discount]])</f>
        <v>1018.71</v>
      </c>
      <c r="M9" s="5" t="s">
        <v>214</v>
      </c>
      <c r="N9" s="25" t="s">
        <v>210</v>
      </c>
    </row>
    <row r="10" spans="1:14" ht="15" x14ac:dyDescent="0.2">
      <c r="A10" s="1" t="s">
        <v>43</v>
      </c>
      <c r="B10" s="2" t="s">
        <v>204</v>
      </c>
      <c r="C10" s="4">
        <v>43211507</v>
      </c>
      <c r="D10" s="4" t="s">
        <v>207</v>
      </c>
      <c r="E10" s="4" t="s">
        <v>206</v>
      </c>
      <c r="F10" s="4" t="s">
        <v>207</v>
      </c>
      <c r="G10" s="2" t="s">
        <v>209</v>
      </c>
      <c r="H10" s="4" t="s">
        <v>10</v>
      </c>
      <c r="I10" s="4">
        <v>1</v>
      </c>
      <c r="J10" s="7">
        <v>1920</v>
      </c>
      <c r="K10" s="6">
        <v>0.01</v>
      </c>
      <c r="L10" s="5">
        <f>Table1[[#This Row],[OEM MSRP / List Price]]*(1-Table1[[#This Row],[Contract Discount]])</f>
        <v>1900.8</v>
      </c>
      <c r="M10" s="5" t="s">
        <v>214</v>
      </c>
      <c r="N10" s="25" t="s">
        <v>211</v>
      </c>
    </row>
    <row r="11" spans="1:14" s="26" customFormat="1" ht="20.25" x14ac:dyDescent="0.25">
      <c r="A11" s="50" t="s">
        <v>133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</row>
    <row r="12" spans="1:14" ht="65.25" customHeight="1" x14ac:dyDescent="0.2">
      <c r="A12" s="21" t="s">
        <v>7</v>
      </c>
      <c r="B12" s="22" t="s">
        <v>8</v>
      </c>
      <c r="C12" s="22" t="s">
        <v>6</v>
      </c>
      <c r="D12" s="22" t="s">
        <v>4</v>
      </c>
      <c r="E12" s="22" t="s">
        <v>5</v>
      </c>
      <c r="F12" s="22" t="s">
        <v>3</v>
      </c>
      <c r="G12" s="22" t="s">
        <v>0</v>
      </c>
      <c r="H12" s="22" t="s">
        <v>1</v>
      </c>
      <c r="I12" s="22" t="s">
        <v>11</v>
      </c>
      <c r="J12" s="23" t="s">
        <v>21</v>
      </c>
      <c r="K12" s="23" t="s">
        <v>2</v>
      </c>
      <c r="L12" s="23" t="s">
        <v>9</v>
      </c>
      <c r="M12" s="27" t="s">
        <v>24</v>
      </c>
      <c r="N12" s="28" t="s">
        <v>23</v>
      </c>
    </row>
    <row r="13" spans="1:14" ht="15" x14ac:dyDescent="0.2">
      <c r="A13" s="1" t="s">
        <v>39</v>
      </c>
      <c r="B13" s="2" t="s">
        <v>171</v>
      </c>
      <c r="C13" s="29">
        <v>43211507</v>
      </c>
      <c r="D13" s="4" t="s">
        <v>212</v>
      </c>
      <c r="E13" s="4" t="s">
        <v>206</v>
      </c>
      <c r="F13" s="4" t="s">
        <v>212</v>
      </c>
      <c r="G13" s="2" t="s">
        <v>348</v>
      </c>
      <c r="H13" s="4" t="s">
        <v>10</v>
      </c>
      <c r="I13" s="4">
        <v>1</v>
      </c>
      <c r="J13" s="7">
        <v>284</v>
      </c>
      <c r="K13" s="6">
        <v>0.11</v>
      </c>
      <c r="L13" s="5">
        <f>Table13[[#This Row],[OEM MSRP / List Price]]*(1-Table13[[#This Row],[Contract Discount]])</f>
        <v>252.76</v>
      </c>
      <c r="M13" s="5" t="s">
        <v>215</v>
      </c>
      <c r="N13" s="8" t="s">
        <v>363</v>
      </c>
    </row>
    <row r="14" spans="1:14" ht="15" x14ac:dyDescent="0.2">
      <c r="A14" s="1" t="s">
        <v>40</v>
      </c>
      <c r="B14" s="2" t="s">
        <v>171</v>
      </c>
      <c r="C14" s="29">
        <v>43211507</v>
      </c>
      <c r="D14" s="4" t="s">
        <v>213</v>
      </c>
      <c r="E14" s="4" t="s">
        <v>206</v>
      </c>
      <c r="F14" s="4" t="s">
        <v>213</v>
      </c>
      <c r="G14" s="2" t="s">
        <v>349</v>
      </c>
      <c r="H14" s="4" t="s">
        <v>10</v>
      </c>
      <c r="I14" s="4">
        <v>1</v>
      </c>
      <c r="J14" s="7">
        <v>484</v>
      </c>
      <c r="K14" s="6">
        <v>0.11</v>
      </c>
      <c r="L14" s="5">
        <f>Table13[[#This Row],[OEM MSRP / List Price]]*(1-Table13[[#This Row],[Contract Discount]])</f>
        <v>430.76</v>
      </c>
      <c r="M14" s="5" t="s">
        <v>215</v>
      </c>
      <c r="N14" s="8" t="s">
        <v>362</v>
      </c>
    </row>
    <row r="15" spans="1:14" s="26" customFormat="1" ht="20.25" x14ac:dyDescent="0.25">
      <c r="A15" s="50" t="s">
        <v>168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1:14" ht="65.25" customHeight="1" x14ac:dyDescent="0.2">
      <c r="A16" s="21" t="s">
        <v>7</v>
      </c>
      <c r="B16" s="22" t="s">
        <v>8</v>
      </c>
      <c r="C16" s="22" t="s">
        <v>6</v>
      </c>
      <c r="D16" s="22" t="s">
        <v>4</v>
      </c>
      <c r="E16" s="22" t="s">
        <v>5</v>
      </c>
      <c r="F16" s="22" t="s">
        <v>3</v>
      </c>
      <c r="G16" s="22" t="s">
        <v>0</v>
      </c>
      <c r="H16" s="22" t="s">
        <v>1</v>
      </c>
      <c r="I16" s="22" t="s">
        <v>11</v>
      </c>
      <c r="J16" s="23" t="s">
        <v>21</v>
      </c>
      <c r="K16" s="23" t="s">
        <v>2</v>
      </c>
      <c r="L16" s="23" t="s">
        <v>9</v>
      </c>
      <c r="M16" s="27" t="s">
        <v>24</v>
      </c>
      <c r="N16" s="28" t="s">
        <v>23</v>
      </c>
    </row>
    <row r="17" spans="1:14" ht="15" x14ac:dyDescent="0.2">
      <c r="A17" s="1" t="s">
        <v>73</v>
      </c>
      <c r="B17" s="2" t="s">
        <v>217</v>
      </c>
      <c r="C17" s="29">
        <v>43211507</v>
      </c>
      <c r="D17" s="4" t="s">
        <v>218</v>
      </c>
      <c r="E17" s="4" t="s">
        <v>206</v>
      </c>
      <c r="F17" s="4" t="s">
        <v>218</v>
      </c>
      <c r="G17" s="2" t="s">
        <v>219</v>
      </c>
      <c r="H17" s="4" t="s">
        <v>10</v>
      </c>
      <c r="I17" s="4">
        <v>1</v>
      </c>
      <c r="J17" s="7">
        <v>239.99</v>
      </c>
      <c r="K17" s="6">
        <v>0.16</v>
      </c>
      <c r="L17" s="5">
        <f>Table134[[#This Row],[OEM MSRP / List Price]]*(1-Table134[[#This Row],[Contract Discount]])</f>
        <v>201.5916</v>
      </c>
      <c r="M17" s="5" t="s">
        <v>216</v>
      </c>
      <c r="N17" s="4" t="s">
        <v>267</v>
      </c>
    </row>
    <row r="18" spans="1:14" ht="15" x14ac:dyDescent="0.2">
      <c r="A18" s="1" t="s">
        <v>74</v>
      </c>
      <c r="B18" s="2" t="s">
        <v>217</v>
      </c>
      <c r="C18" s="29">
        <v>43211507</v>
      </c>
      <c r="D18" s="4" t="s">
        <v>220</v>
      </c>
      <c r="E18" s="4" t="s">
        <v>206</v>
      </c>
      <c r="F18" s="4" t="s">
        <v>220</v>
      </c>
      <c r="G18" s="2" t="s">
        <v>221</v>
      </c>
      <c r="H18" s="4" t="s">
        <v>10</v>
      </c>
      <c r="I18" s="4">
        <v>1</v>
      </c>
      <c r="J18" s="7">
        <v>296.99</v>
      </c>
      <c r="K18" s="6">
        <v>0.16</v>
      </c>
      <c r="L18" s="5">
        <f>Table134[[#This Row],[OEM MSRP / List Price]]*(1-Table134[[#This Row],[Contract Discount]])</f>
        <v>249.4716</v>
      </c>
      <c r="M18" s="5" t="s">
        <v>216</v>
      </c>
      <c r="N18" s="4" t="s">
        <v>267</v>
      </c>
    </row>
    <row r="19" spans="1:14" ht="15" x14ac:dyDescent="0.2">
      <c r="A19" s="1" t="s">
        <v>75</v>
      </c>
      <c r="B19" s="2" t="s">
        <v>217</v>
      </c>
      <c r="C19" s="29">
        <v>43211507</v>
      </c>
      <c r="D19" s="4" t="s">
        <v>222</v>
      </c>
      <c r="E19" s="4" t="s">
        <v>206</v>
      </c>
      <c r="F19" s="4" t="s">
        <v>222</v>
      </c>
      <c r="G19" s="2" t="s">
        <v>223</v>
      </c>
      <c r="H19" s="4" t="s">
        <v>10</v>
      </c>
      <c r="I19" s="4">
        <v>1</v>
      </c>
      <c r="J19" s="7">
        <v>439.99</v>
      </c>
      <c r="K19" s="6">
        <v>0.16</v>
      </c>
      <c r="L19" s="5">
        <f>Table134[[#This Row],[OEM MSRP / List Price]]*(1-Table134[[#This Row],[Contract Discount]])</f>
        <v>369.59159999999997</v>
      </c>
      <c r="M19" s="5" t="s">
        <v>216</v>
      </c>
      <c r="N19" s="4" t="s">
        <v>267</v>
      </c>
    </row>
    <row r="20" spans="1:14" ht="15" x14ac:dyDescent="0.2">
      <c r="A20" s="1" t="s">
        <v>76</v>
      </c>
      <c r="B20" s="2" t="s">
        <v>217</v>
      </c>
      <c r="C20" s="29">
        <v>43211507</v>
      </c>
      <c r="D20" s="4" t="s">
        <v>224</v>
      </c>
      <c r="E20" s="4" t="s">
        <v>206</v>
      </c>
      <c r="F20" s="4" t="s">
        <v>224</v>
      </c>
      <c r="G20" s="2" t="s">
        <v>225</v>
      </c>
      <c r="H20" s="4" t="s">
        <v>10</v>
      </c>
      <c r="I20" s="4">
        <v>1</v>
      </c>
      <c r="J20" s="7">
        <v>339.99</v>
      </c>
      <c r="K20" s="6">
        <v>0.16</v>
      </c>
      <c r="L20" s="5">
        <f>Table134[[#This Row],[OEM MSRP / List Price]]*(1-Table134[[#This Row],[Contract Discount]])</f>
        <v>285.59159999999997</v>
      </c>
      <c r="M20" s="5" t="s">
        <v>216</v>
      </c>
      <c r="N20" s="4" t="s">
        <v>267</v>
      </c>
    </row>
    <row r="21" spans="1:14" ht="15" x14ac:dyDescent="0.2">
      <c r="A21" s="1" t="s">
        <v>77</v>
      </c>
      <c r="B21" s="2" t="s">
        <v>226</v>
      </c>
      <c r="C21" s="29">
        <v>43211507</v>
      </c>
      <c r="D21" s="4" t="s">
        <v>227</v>
      </c>
      <c r="E21" s="4" t="s">
        <v>206</v>
      </c>
      <c r="F21" s="4" t="s">
        <v>227</v>
      </c>
      <c r="G21" s="2" t="s">
        <v>228</v>
      </c>
      <c r="H21" s="4" t="s">
        <v>10</v>
      </c>
      <c r="I21" s="4">
        <v>1</v>
      </c>
      <c r="J21" s="7">
        <v>89.99</v>
      </c>
      <c r="K21" s="6">
        <v>0.16</v>
      </c>
      <c r="L21" s="5">
        <f>Table134[[#This Row],[OEM MSRP / List Price]]*(1-Table134[[#This Row],[Contract Discount]])</f>
        <v>75.5916</v>
      </c>
      <c r="M21" s="5" t="s">
        <v>216</v>
      </c>
      <c r="N21" s="4" t="s">
        <v>267</v>
      </c>
    </row>
    <row r="22" spans="1:14" ht="15" x14ac:dyDescent="0.2">
      <c r="A22" s="1" t="s">
        <v>78</v>
      </c>
      <c r="B22" s="2" t="s">
        <v>226</v>
      </c>
      <c r="C22" s="29">
        <v>43211507</v>
      </c>
      <c r="D22" s="4" t="s">
        <v>229</v>
      </c>
      <c r="E22" s="4" t="s">
        <v>206</v>
      </c>
      <c r="F22" s="4" t="s">
        <v>229</v>
      </c>
      <c r="G22" s="2" t="s">
        <v>230</v>
      </c>
      <c r="H22" s="4" t="s">
        <v>10</v>
      </c>
      <c r="I22" s="4">
        <v>1</v>
      </c>
      <c r="J22" s="7">
        <v>49.99</v>
      </c>
      <c r="K22" s="6">
        <v>0.16</v>
      </c>
      <c r="L22" s="5">
        <f>Table134[[#This Row],[OEM MSRP / List Price]]*(1-Table134[[#This Row],[Contract Discount]])</f>
        <v>41.991599999999998</v>
      </c>
      <c r="M22" s="5" t="s">
        <v>216</v>
      </c>
      <c r="N22" s="4" t="s">
        <v>267</v>
      </c>
    </row>
    <row r="23" spans="1:14" ht="15" x14ac:dyDescent="0.2">
      <c r="A23" s="1" t="s">
        <v>79</v>
      </c>
      <c r="B23" s="2" t="s">
        <v>226</v>
      </c>
      <c r="C23" s="29">
        <v>43211507</v>
      </c>
      <c r="D23" s="4" t="s">
        <v>231</v>
      </c>
      <c r="E23" s="4" t="s">
        <v>206</v>
      </c>
      <c r="F23" s="4" t="s">
        <v>231</v>
      </c>
      <c r="G23" s="2" t="s">
        <v>232</v>
      </c>
      <c r="H23" s="4" t="s">
        <v>10</v>
      </c>
      <c r="I23" s="4">
        <v>1</v>
      </c>
      <c r="J23" s="7">
        <v>74.989999999999995</v>
      </c>
      <c r="K23" s="6">
        <v>0.16</v>
      </c>
      <c r="L23" s="5">
        <f>Table134[[#This Row],[OEM MSRP / List Price]]*(1-Table134[[#This Row],[Contract Discount]])</f>
        <v>62.991599999999991</v>
      </c>
      <c r="M23" s="5" t="s">
        <v>216</v>
      </c>
      <c r="N23" s="4" t="s">
        <v>267</v>
      </c>
    </row>
    <row r="24" spans="1:14" ht="15" x14ac:dyDescent="0.2">
      <c r="A24" s="1" t="s">
        <v>80</v>
      </c>
      <c r="B24" s="2" t="s">
        <v>226</v>
      </c>
      <c r="C24" s="29">
        <v>43211507</v>
      </c>
      <c r="D24" s="4" t="s">
        <v>233</v>
      </c>
      <c r="E24" s="4" t="s">
        <v>206</v>
      </c>
      <c r="F24" s="4" t="s">
        <v>233</v>
      </c>
      <c r="G24" s="2" t="s">
        <v>234</v>
      </c>
      <c r="H24" s="4" t="s">
        <v>10</v>
      </c>
      <c r="I24" s="4">
        <v>1</v>
      </c>
      <c r="J24" s="7">
        <v>59.99</v>
      </c>
      <c r="K24" s="6">
        <v>0.16</v>
      </c>
      <c r="L24" s="5">
        <f>Table134[[#This Row],[OEM MSRP / List Price]]*(1-Table134[[#This Row],[Contract Discount]])</f>
        <v>50.391599999999997</v>
      </c>
      <c r="M24" s="5" t="s">
        <v>216</v>
      </c>
      <c r="N24" s="4" t="s">
        <v>267</v>
      </c>
    </row>
    <row r="25" spans="1:14" ht="15" x14ac:dyDescent="0.2">
      <c r="A25" s="1" t="s">
        <v>81</v>
      </c>
      <c r="B25" s="2" t="s">
        <v>226</v>
      </c>
      <c r="C25" s="29">
        <v>43211507</v>
      </c>
      <c r="D25" s="4" t="s">
        <v>235</v>
      </c>
      <c r="E25" s="4" t="s">
        <v>206</v>
      </c>
      <c r="F25" s="4" t="s">
        <v>235</v>
      </c>
      <c r="G25" s="2" t="s">
        <v>236</v>
      </c>
      <c r="H25" s="4" t="s">
        <v>10</v>
      </c>
      <c r="I25" s="4">
        <v>1</v>
      </c>
      <c r="J25" s="7">
        <v>39.99</v>
      </c>
      <c r="K25" s="6">
        <v>0.16</v>
      </c>
      <c r="L25" s="5">
        <f>Table134[[#This Row],[OEM MSRP / List Price]]*(1-Table134[[#This Row],[Contract Discount]])</f>
        <v>33.5916</v>
      </c>
      <c r="M25" s="5" t="s">
        <v>216</v>
      </c>
      <c r="N25" s="4" t="s">
        <v>267</v>
      </c>
    </row>
    <row r="26" spans="1:14" ht="15" x14ac:dyDescent="0.2">
      <c r="A26" s="1" t="s">
        <v>82</v>
      </c>
      <c r="B26" s="2" t="s">
        <v>237</v>
      </c>
      <c r="C26" s="29">
        <v>43211507</v>
      </c>
      <c r="D26" s="4" t="s">
        <v>238</v>
      </c>
      <c r="E26" s="4" t="s">
        <v>206</v>
      </c>
      <c r="F26" s="4" t="s">
        <v>238</v>
      </c>
      <c r="G26" s="2" t="s">
        <v>239</v>
      </c>
      <c r="H26" s="4" t="s">
        <v>10</v>
      </c>
      <c r="I26" s="4">
        <v>1</v>
      </c>
      <c r="J26" s="7">
        <v>49.99</v>
      </c>
      <c r="K26" s="6">
        <v>0.16</v>
      </c>
      <c r="L26" s="5">
        <f>Table134[[#This Row],[OEM MSRP / List Price]]*(1-Table134[[#This Row],[Contract Discount]])</f>
        <v>41.991599999999998</v>
      </c>
      <c r="M26" s="5" t="s">
        <v>216</v>
      </c>
      <c r="N26" s="4" t="s">
        <v>267</v>
      </c>
    </row>
    <row r="27" spans="1:14" ht="15" x14ac:dyDescent="0.2">
      <c r="A27" s="1" t="s">
        <v>83</v>
      </c>
      <c r="B27" s="2" t="s">
        <v>237</v>
      </c>
      <c r="C27" s="29">
        <v>43211507</v>
      </c>
      <c r="D27" s="4" t="s">
        <v>240</v>
      </c>
      <c r="E27" s="4" t="s">
        <v>206</v>
      </c>
      <c r="F27" s="4" t="s">
        <v>240</v>
      </c>
      <c r="G27" s="2" t="s">
        <v>241</v>
      </c>
      <c r="H27" s="4" t="s">
        <v>10</v>
      </c>
      <c r="I27" s="4">
        <v>1</v>
      </c>
      <c r="J27" s="7">
        <v>29.99</v>
      </c>
      <c r="K27" s="6">
        <v>0.16</v>
      </c>
      <c r="L27" s="5">
        <f>Table134[[#This Row],[OEM MSRP / List Price]]*(1-Table134[[#This Row],[Contract Discount]])</f>
        <v>25.191599999999998</v>
      </c>
      <c r="M27" s="5" t="s">
        <v>216</v>
      </c>
      <c r="N27" s="4" t="s">
        <v>267</v>
      </c>
    </row>
    <row r="28" spans="1:14" ht="15" x14ac:dyDescent="0.2">
      <c r="A28" s="1" t="s">
        <v>84</v>
      </c>
      <c r="B28" s="2" t="s">
        <v>237</v>
      </c>
      <c r="C28" s="29">
        <v>43211507</v>
      </c>
      <c r="D28" s="4" t="s">
        <v>242</v>
      </c>
      <c r="E28" s="4" t="s">
        <v>206</v>
      </c>
      <c r="F28" s="4" t="s">
        <v>242</v>
      </c>
      <c r="G28" s="2" t="s">
        <v>243</v>
      </c>
      <c r="H28" s="4" t="s">
        <v>10</v>
      </c>
      <c r="I28" s="4">
        <v>1</v>
      </c>
      <c r="J28" s="7">
        <v>17.989999999999998</v>
      </c>
      <c r="K28" s="6">
        <v>0.16</v>
      </c>
      <c r="L28" s="5">
        <f>Table134[[#This Row],[OEM MSRP / List Price]]*(1-Table134[[#This Row],[Contract Discount]])</f>
        <v>15.111599999999997</v>
      </c>
      <c r="M28" s="5" t="s">
        <v>216</v>
      </c>
      <c r="N28" s="4" t="s">
        <v>267</v>
      </c>
    </row>
    <row r="29" spans="1:14" ht="15" x14ac:dyDescent="0.2">
      <c r="A29" s="1" t="s">
        <v>85</v>
      </c>
      <c r="B29" s="2" t="s">
        <v>237</v>
      </c>
      <c r="C29" s="29">
        <v>43211507</v>
      </c>
      <c r="D29" s="4" t="s">
        <v>244</v>
      </c>
      <c r="E29" s="4" t="s">
        <v>206</v>
      </c>
      <c r="F29" s="4" t="s">
        <v>244</v>
      </c>
      <c r="G29" s="2" t="s">
        <v>245</v>
      </c>
      <c r="H29" s="4" t="s">
        <v>10</v>
      </c>
      <c r="I29" s="4">
        <v>1</v>
      </c>
      <c r="J29" s="7">
        <v>44.99</v>
      </c>
      <c r="K29" s="6">
        <v>0.16</v>
      </c>
      <c r="L29" s="5">
        <f>Table134[[#This Row],[OEM MSRP / List Price]]*(1-Table134[[#This Row],[Contract Discount]])</f>
        <v>37.791600000000003</v>
      </c>
      <c r="M29" s="5" t="s">
        <v>216</v>
      </c>
      <c r="N29" s="4" t="s">
        <v>267</v>
      </c>
    </row>
    <row r="30" spans="1:14" ht="15" x14ac:dyDescent="0.2">
      <c r="A30" s="1" t="s">
        <v>86</v>
      </c>
      <c r="B30" s="2" t="s">
        <v>246</v>
      </c>
      <c r="C30" s="29">
        <v>43211507</v>
      </c>
      <c r="D30" s="4" t="s">
        <v>247</v>
      </c>
      <c r="E30" s="4" t="s">
        <v>206</v>
      </c>
      <c r="F30" s="4" t="s">
        <v>247</v>
      </c>
      <c r="G30" s="2" t="s">
        <v>248</v>
      </c>
      <c r="H30" s="4" t="s">
        <v>10</v>
      </c>
      <c r="I30" s="4">
        <v>1</v>
      </c>
      <c r="J30" s="7">
        <v>49.99</v>
      </c>
      <c r="K30" s="6">
        <v>0.16</v>
      </c>
      <c r="L30" s="5">
        <f>Table134[[#This Row],[OEM MSRP / List Price]]*(1-Table134[[#This Row],[Contract Discount]])</f>
        <v>41.991599999999998</v>
      </c>
      <c r="M30" s="5" t="s">
        <v>216</v>
      </c>
      <c r="N30" s="4" t="s">
        <v>267</v>
      </c>
    </row>
    <row r="31" spans="1:14" ht="15" x14ac:dyDescent="0.2">
      <c r="A31" s="1" t="s">
        <v>87</v>
      </c>
      <c r="B31" s="2" t="s">
        <v>249</v>
      </c>
      <c r="C31" s="29">
        <v>43211507</v>
      </c>
      <c r="D31" s="4" t="s">
        <v>250</v>
      </c>
      <c r="E31" s="4" t="s">
        <v>206</v>
      </c>
      <c r="F31" s="4" t="s">
        <v>250</v>
      </c>
      <c r="G31" s="2" t="s">
        <v>251</v>
      </c>
      <c r="H31" s="4" t="s">
        <v>10</v>
      </c>
      <c r="I31" s="4">
        <v>1</v>
      </c>
      <c r="J31" s="7">
        <v>19.989999999999998</v>
      </c>
      <c r="K31" s="6">
        <v>0.16</v>
      </c>
      <c r="L31" s="5">
        <f>Table134[[#This Row],[OEM MSRP / List Price]]*(1-Table134[[#This Row],[Contract Discount]])</f>
        <v>16.791599999999999</v>
      </c>
      <c r="M31" s="5" t="s">
        <v>216</v>
      </c>
      <c r="N31" s="4" t="s">
        <v>267</v>
      </c>
    </row>
    <row r="32" spans="1:14" ht="15" x14ac:dyDescent="0.2">
      <c r="A32" s="1" t="s">
        <v>88</v>
      </c>
      <c r="B32" s="2" t="s">
        <v>252</v>
      </c>
      <c r="C32" s="29">
        <v>43211507</v>
      </c>
      <c r="D32" s="4" t="s">
        <v>253</v>
      </c>
      <c r="E32" s="4" t="s">
        <v>206</v>
      </c>
      <c r="F32" s="4" t="s">
        <v>253</v>
      </c>
      <c r="G32" s="2" t="s">
        <v>254</v>
      </c>
      <c r="H32" s="4" t="s">
        <v>10</v>
      </c>
      <c r="I32" s="4">
        <v>1</v>
      </c>
      <c r="J32" s="7">
        <v>14.99</v>
      </c>
      <c r="K32" s="6">
        <v>0.16</v>
      </c>
      <c r="L32" s="5">
        <f>Table134[[#This Row],[OEM MSRP / List Price]]*(1-Table134[[#This Row],[Contract Discount]])</f>
        <v>12.5916</v>
      </c>
      <c r="M32" s="5" t="s">
        <v>216</v>
      </c>
      <c r="N32" s="4" t="s">
        <v>267</v>
      </c>
    </row>
    <row r="33" spans="1:14" ht="30" x14ac:dyDescent="0.2">
      <c r="A33" s="1" t="s">
        <v>89</v>
      </c>
      <c r="B33" s="2" t="s">
        <v>255</v>
      </c>
      <c r="C33" s="29">
        <v>43211507</v>
      </c>
      <c r="D33" s="4" t="s">
        <v>256</v>
      </c>
      <c r="E33" s="4" t="s">
        <v>206</v>
      </c>
      <c r="F33" s="4" t="s">
        <v>256</v>
      </c>
      <c r="G33" s="2" t="s">
        <v>257</v>
      </c>
      <c r="H33" s="4" t="s">
        <v>10</v>
      </c>
      <c r="I33" s="4">
        <v>1</v>
      </c>
      <c r="J33" s="7">
        <v>29.99</v>
      </c>
      <c r="K33" s="6">
        <v>0.16</v>
      </c>
      <c r="L33" s="5">
        <f>Table134[[#This Row],[OEM MSRP / List Price]]*(1-Table134[[#This Row],[Contract Discount]])</f>
        <v>25.191599999999998</v>
      </c>
      <c r="M33" s="5" t="s">
        <v>216</v>
      </c>
      <c r="N33" s="4" t="s">
        <v>267</v>
      </c>
    </row>
    <row r="34" spans="1:14" ht="30" x14ac:dyDescent="0.2">
      <c r="A34" s="1" t="s">
        <v>90</v>
      </c>
      <c r="B34" s="2" t="s">
        <v>258</v>
      </c>
      <c r="C34" s="29">
        <v>43211507</v>
      </c>
      <c r="D34" s="4" t="s">
        <v>259</v>
      </c>
      <c r="E34" s="4" t="s">
        <v>206</v>
      </c>
      <c r="F34" s="4" t="s">
        <v>259</v>
      </c>
      <c r="G34" s="2" t="s">
        <v>260</v>
      </c>
      <c r="H34" s="4" t="s">
        <v>10</v>
      </c>
      <c r="I34" s="4">
        <v>1</v>
      </c>
      <c r="J34" s="7">
        <v>44.99</v>
      </c>
      <c r="K34" s="6">
        <v>0.16</v>
      </c>
      <c r="L34" s="5">
        <f>Table134[[#This Row],[OEM MSRP / List Price]]*(1-Table134[[#This Row],[Contract Discount]])</f>
        <v>37.791600000000003</v>
      </c>
      <c r="M34" s="5" t="s">
        <v>216</v>
      </c>
      <c r="N34" s="4" t="s">
        <v>267</v>
      </c>
    </row>
    <row r="35" spans="1:14" ht="15" x14ac:dyDescent="0.2">
      <c r="A35" s="1" t="s">
        <v>91</v>
      </c>
      <c r="B35" s="2" t="s">
        <v>261</v>
      </c>
      <c r="C35" s="29">
        <v>43211507</v>
      </c>
      <c r="D35" s="4" t="s">
        <v>262</v>
      </c>
      <c r="E35" s="4" t="s">
        <v>206</v>
      </c>
      <c r="F35" s="4" t="s">
        <v>262</v>
      </c>
      <c r="G35" s="2" t="s">
        <v>263</v>
      </c>
      <c r="H35" s="4" t="s">
        <v>10</v>
      </c>
      <c r="I35" s="4">
        <v>1</v>
      </c>
      <c r="J35" s="7">
        <v>49.99</v>
      </c>
      <c r="K35" s="6">
        <v>0.16</v>
      </c>
      <c r="L35" s="5">
        <f>Table134[[#This Row],[OEM MSRP / List Price]]*(1-Table134[[#This Row],[Contract Discount]])</f>
        <v>41.991599999999998</v>
      </c>
      <c r="M35" s="5" t="s">
        <v>216</v>
      </c>
      <c r="N35" s="4" t="s">
        <v>267</v>
      </c>
    </row>
    <row r="36" spans="1:14" ht="15" x14ac:dyDescent="0.2">
      <c r="A36" s="1" t="s">
        <v>92</v>
      </c>
      <c r="B36" s="2" t="s">
        <v>264</v>
      </c>
      <c r="C36" s="29">
        <v>43211507</v>
      </c>
      <c r="D36" s="4" t="s">
        <v>265</v>
      </c>
      <c r="E36" s="4" t="s">
        <v>206</v>
      </c>
      <c r="F36" s="4" t="s">
        <v>265</v>
      </c>
      <c r="G36" s="2" t="s">
        <v>266</v>
      </c>
      <c r="H36" s="4" t="s">
        <v>10</v>
      </c>
      <c r="I36" s="4">
        <v>1</v>
      </c>
      <c r="J36" s="7">
        <v>64.989999999999995</v>
      </c>
      <c r="K36" s="6">
        <v>0.16</v>
      </c>
      <c r="L36" s="5">
        <f>Table134[[#This Row],[OEM MSRP / List Price]]*(1-Table134[[#This Row],[Contract Discount]])</f>
        <v>54.591599999999993</v>
      </c>
      <c r="M36" s="5" t="s">
        <v>216</v>
      </c>
      <c r="N36" s="4" t="s">
        <v>267</v>
      </c>
    </row>
    <row r="37" spans="1:14" s="26" customFormat="1" ht="20.25" x14ac:dyDescent="0.25">
      <c r="A37" s="50" t="s">
        <v>169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  <row r="38" spans="1:14" ht="65.25" customHeight="1" x14ac:dyDescent="0.2">
      <c r="A38" s="21" t="s">
        <v>7</v>
      </c>
      <c r="B38" s="22" t="s">
        <v>8</v>
      </c>
      <c r="C38" s="22" t="s">
        <v>6</v>
      </c>
      <c r="D38" s="22" t="s">
        <v>4</v>
      </c>
      <c r="E38" s="22" t="s">
        <v>5</v>
      </c>
      <c r="F38" s="22" t="s">
        <v>3</v>
      </c>
      <c r="G38" s="22" t="s">
        <v>0</v>
      </c>
      <c r="H38" s="22" t="s">
        <v>1</v>
      </c>
      <c r="I38" s="22" t="s">
        <v>11</v>
      </c>
      <c r="J38" s="23" t="s">
        <v>21</v>
      </c>
      <c r="K38" s="23" t="s">
        <v>2</v>
      </c>
      <c r="L38" s="23" t="s">
        <v>9</v>
      </c>
      <c r="M38" s="27" t="s">
        <v>24</v>
      </c>
      <c r="N38" s="28" t="s">
        <v>23</v>
      </c>
    </row>
    <row r="39" spans="1:14" ht="15" x14ac:dyDescent="0.2">
      <c r="A39" s="1" t="s">
        <v>93</v>
      </c>
      <c r="B39" s="2" t="s">
        <v>368</v>
      </c>
      <c r="C39" s="29">
        <v>43211507</v>
      </c>
      <c r="D39" s="4" t="s">
        <v>269</v>
      </c>
      <c r="E39" s="4" t="s">
        <v>206</v>
      </c>
      <c r="F39" s="4" t="s">
        <v>269</v>
      </c>
      <c r="G39" s="2" t="s">
        <v>370</v>
      </c>
      <c r="H39" s="4" t="s">
        <v>10</v>
      </c>
      <c r="I39" s="4">
        <v>1</v>
      </c>
      <c r="J39" s="7">
        <v>99</v>
      </c>
      <c r="K39" s="6">
        <v>0.16</v>
      </c>
      <c r="L39" s="5">
        <f>Table13427[[#This Row],[OEM MSRP / List Price]]*(1-Table13427[[#This Row],[Contract Discount]])</f>
        <v>83.16</v>
      </c>
      <c r="M39" s="5" t="s">
        <v>313</v>
      </c>
      <c r="N39" s="4" t="s">
        <v>300</v>
      </c>
    </row>
    <row r="40" spans="1:14" ht="15" x14ac:dyDescent="0.2">
      <c r="A40" s="1" t="s">
        <v>94</v>
      </c>
      <c r="B40" s="2" t="s">
        <v>369</v>
      </c>
      <c r="C40" s="29">
        <v>43211507</v>
      </c>
      <c r="D40" s="4" t="s">
        <v>367</v>
      </c>
      <c r="E40" s="4" t="s">
        <v>206</v>
      </c>
      <c r="F40" s="4" t="s">
        <v>367</v>
      </c>
      <c r="G40" s="2" t="s">
        <v>371</v>
      </c>
      <c r="H40" s="4" t="s">
        <v>10</v>
      </c>
      <c r="I40" s="4">
        <v>1</v>
      </c>
      <c r="J40" s="7">
        <v>600</v>
      </c>
      <c r="K40" s="6">
        <v>0.16</v>
      </c>
      <c r="L40" s="5">
        <f>Table13427[[#This Row],[OEM MSRP / List Price]]*(1-Table13427[[#This Row],[Contract Discount]])</f>
        <v>504</v>
      </c>
      <c r="M40" s="5" t="s">
        <v>313</v>
      </c>
      <c r="N40" s="4" t="s">
        <v>300</v>
      </c>
    </row>
    <row r="41" spans="1:14" ht="30" x14ac:dyDescent="0.2">
      <c r="A41" s="1" t="s">
        <v>95</v>
      </c>
      <c r="B41" s="2" t="s">
        <v>268</v>
      </c>
      <c r="C41" s="29">
        <v>43211507</v>
      </c>
      <c r="D41" s="4" t="s">
        <v>270</v>
      </c>
      <c r="E41" s="4" t="s">
        <v>206</v>
      </c>
      <c r="F41" s="4" t="s">
        <v>270</v>
      </c>
      <c r="G41" s="2" t="s">
        <v>372</v>
      </c>
      <c r="H41" s="4" t="s">
        <v>10</v>
      </c>
      <c r="I41" s="4">
        <v>1</v>
      </c>
      <c r="J41" s="7">
        <v>79</v>
      </c>
      <c r="K41" s="6">
        <v>0.16</v>
      </c>
      <c r="L41" s="5">
        <f>Table13427[[#This Row],[OEM MSRP / List Price]]*(1-Table13427[[#This Row],[Contract Discount]])</f>
        <v>66.36</v>
      </c>
      <c r="M41" s="5" t="s">
        <v>313</v>
      </c>
      <c r="N41" s="4" t="s">
        <v>301</v>
      </c>
    </row>
    <row r="42" spans="1:14" ht="30" x14ac:dyDescent="0.2">
      <c r="A42" s="1" t="s">
        <v>96</v>
      </c>
      <c r="B42" s="2" t="s">
        <v>271</v>
      </c>
      <c r="C42" s="29">
        <v>43211507</v>
      </c>
      <c r="D42" s="4" t="s">
        <v>272</v>
      </c>
      <c r="E42" s="4" t="s">
        <v>206</v>
      </c>
      <c r="F42" s="4" t="s">
        <v>272</v>
      </c>
      <c r="G42" s="2" t="s">
        <v>373</v>
      </c>
      <c r="H42" s="4" t="s">
        <v>10</v>
      </c>
      <c r="I42" s="4">
        <v>1</v>
      </c>
      <c r="J42" s="7">
        <v>209</v>
      </c>
      <c r="K42" s="6">
        <v>0.16</v>
      </c>
      <c r="L42" s="5">
        <f>Table13427[[#This Row],[OEM MSRP / List Price]]*(1-Table13427[[#This Row],[Contract Discount]])</f>
        <v>175.56</v>
      </c>
      <c r="M42" s="5" t="s">
        <v>313</v>
      </c>
      <c r="N42" s="4" t="s">
        <v>301</v>
      </c>
    </row>
    <row r="43" spans="1:14" ht="30" x14ac:dyDescent="0.2">
      <c r="A43" s="1" t="s">
        <v>97</v>
      </c>
      <c r="B43" s="2" t="s">
        <v>273</v>
      </c>
      <c r="C43" s="29">
        <v>43211507</v>
      </c>
      <c r="D43" s="4" t="s">
        <v>274</v>
      </c>
      <c r="E43" s="4" t="s">
        <v>206</v>
      </c>
      <c r="F43" s="4" t="s">
        <v>274</v>
      </c>
      <c r="G43" s="2" t="s">
        <v>275</v>
      </c>
      <c r="H43" s="4" t="s">
        <v>10</v>
      </c>
      <c r="I43" s="4">
        <v>1</v>
      </c>
      <c r="J43" s="7">
        <v>109</v>
      </c>
      <c r="K43" s="6">
        <v>0.16</v>
      </c>
      <c r="L43" s="5">
        <f>Table13427[[#This Row],[OEM MSRP / List Price]]*(1-Table13427[[#This Row],[Contract Discount]])</f>
        <v>91.56</v>
      </c>
      <c r="M43" s="5" t="s">
        <v>313</v>
      </c>
      <c r="N43" s="4" t="s">
        <v>301</v>
      </c>
    </row>
    <row r="44" spans="1:14" ht="30" x14ac:dyDescent="0.2">
      <c r="A44" s="1" t="s">
        <v>98</v>
      </c>
      <c r="B44" s="2" t="s">
        <v>268</v>
      </c>
      <c r="C44" s="29">
        <v>43211507</v>
      </c>
      <c r="D44" s="4" t="s">
        <v>276</v>
      </c>
      <c r="E44" s="4" t="s">
        <v>206</v>
      </c>
      <c r="F44" s="4" t="s">
        <v>276</v>
      </c>
      <c r="G44" s="2" t="s">
        <v>277</v>
      </c>
      <c r="H44" s="4" t="s">
        <v>10</v>
      </c>
      <c r="I44" s="4">
        <v>1</v>
      </c>
      <c r="J44" s="7">
        <v>149</v>
      </c>
      <c r="K44" s="6">
        <v>0.16</v>
      </c>
      <c r="L44" s="5">
        <f>Table13427[[#This Row],[OEM MSRP / List Price]]*(1-Table13427[[#This Row],[Contract Discount]])</f>
        <v>125.16</v>
      </c>
      <c r="M44" s="5" t="s">
        <v>313</v>
      </c>
      <c r="N44" s="4" t="s">
        <v>301</v>
      </c>
    </row>
    <row r="45" spans="1:14" ht="30" x14ac:dyDescent="0.2">
      <c r="A45" s="1" t="s">
        <v>99</v>
      </c>
      <c r="B45" s="2" t="s">
        <v>271</v>
      </c>
      <c r="C45" s="29">
        <v>43211507</v>
      </c>
      <c r="D45" s="4" t="s">
        <v>278</v>
      </c>
      <c r="E45" s="4" t="s">
        <v>206</v>
      </c>
      <c r="F45" s="4" t="s">
        <v>278</v>
      </c>
      <c r="G45" s="2" t="s">
        <v>279</v>
      </c>
      <c r="H45" s="4" t="s">
        <v>10</v>
      </c>
      <c r="I45" s="4">
        <v>1</v>
      </c>
      <c r="J45" s="7">
        <v>179</v>
      </c>
      <c r="K45" s="6">
        <v>0.16</v>
      </c>
      <c r="L45" s="5">
        <f>Table13427[[#This Row],[OEM MSRP / List Price]]*(1-Table13427[[#This Row],[Contract Discount]])</f>
        <v>150.35999999999999</v>
      </c>
      <c r="M45" s="5" t="s">
        <v>313</v>
      </c>
      <c r="N45" s="4" t="s">
        <v>301</v>
      </c>
    </row>
    <row r="46" spans="1:14" ht="15" x14ac:dyDescent="0.2">
      <c r="A46" s="1" t="s">
        <v>100</v>
      </c>
      <c r="B46" s="41" t="s">
        <v>364</v>
      </c>
      <c r="C46" s="8">
        <v>43211507</v>
      </c>
      <c r="D46" s="8" t="s">
        <v>286</v>
      </c>
      <c r="E46" s="8" t="s">
        <v>206</v>
      </c>
      <c r="F46" s="8" t="s">
        <v>286</v>
      </c>
      <c r="G46" s="41" t="s">
        <v>287</v>
      </c>
      <c r="H46" s="8" t="s">
        <v>10</v>
      </c>
      <c r="I46" s="8">
        <v>1</v>
      </c>
      <c r="J46" s="42">
        <v>19</v>
      </c>
      <c r="K46" s="6">
        <v>0.16</v>
      </c>
      <c r="L46" s="5">
        <f>Table13427[[#This Row],[OEM MSRP / List Price]]*(1-Table13427[[#This Row],[Contract Discount]])</f>
        <v>15.959999999999999</v>
      </c>
      <c r="M46" s="5" t="s">
        <v>313</v>
      </c>
      <c r="N46" s="4" t="s">
        <v>302</v>
      </c>
    </row>
    <row r="47" spans="1:14" ht="15" x14ac:dyDescent="0.2">
      <c r="A47" s="1" t="s">
        <v>101</v>
      </c>
      <c r="B47" s="41" t="s">
        <v>365</v>
      </c>
      <c r="C47" s="8">
        <v>43211507</v>
      </c>
      <c r="D47" s="8" t="s">
        <v>288</v>
      </c>
      <c r="E47" s="8" t="s">
        <v>206</v>
      </c>
      <c r="F47" s="8" t="s">
        <v>288</v>
      </c>
      <c r="G47" s="41" t="s">
        <v>289</v>
      </c>
      <c r="H47" s="8" t="s">
        <v>10</v>
      </c>
      <c r="I47" s="8">
        <v>1</v>
      </c>
      <c r="J47" s="42">
        <v>59</v>
      </c>
      <c r="K47" s="6">
        <v>0.16</v>
      </c>
      <c r="L47" s="5">
        <f>Table13427[[#This Row],[OEM MSRP / List Price]]*(1-Table13427[[#This Row],[Contract Discount]])</f>
        <v>49.559999999999995</v>
      </c>
      <c r="M47" s="5" t="s">
        <v>313</v>
      </c>
      <c r="N47" s="4" t="s">
        <v>302</v>
      </c>
    </row>
    <row r="48" spans="1:14" ht="15" x14ac:dyDescent="0.2">
      <c r="A48" s="1" t="s">
        <v>102</v>
      </c>
      <c r="B48" s="41" t="s">
        <v>303</v>
      </c>
      <c r="C48" s="8">
        <v>43211507</v>
      </c>
      <c r="D48" s="8" t="s">
        <v>280</v>
      </c>
      <c r="E48" s="8" t="s">
        <v>206</v>
      </c>
      <c r="F48" s="8" t="s">
        <v>280</v>
      </c>
      <c r="G48" s="41" t="s">
        <v>281</v>
      </c>
      <c r="H48" s="8" t="s">
        <v>10</v>
      </c>
      <c r="I48" s="8">
        <v>1</v>
      </c>
      <c r="J48" s="43">
        <v>89</v>
      </c>
      <c r="K48" s="6">
        <v>0.16</v>
      </c>
      <c r="L48" s="5">
        <f>Table13427[[#This Row],[OEM MSRP / List Price]]*(1-Table13427[[#This Row],[Contract Discount]])</f>
        <v>74.759999999999991</v>
      </c>
      <c r="M48" s="5" t="s">
        <v>313</v>
      </c>
      <c r="N48" s="4" t="s">
        <v>302</v>
      </c>
    </row>
    <row r="49" spans="1:14" ht="15" x14ac:dyDescent="0.2">
      <c r="A49" s="1" t="s">
        <v>103</v>
      </c>
      <c r="B49" s="41" t="s">
        <v>304</v>
      </c>
      <c r="C49" s="8">
        <v>43211507</v>
      </c>
      <c r="D49" s="8" t="s">
        <v>282</v>
      </c>
      <c r="E49" s="8" t="s">
        <v>206</v>
      </c>
      <c r="F49" s="8" t="s">
        <v>282</v>
      </c>
      <c r="G49" s="41" t="s">
        <v>283</v>
      </c>
      <c r="H49" s="8" t="s">
        <v>10</v>
      </c>
      <c r="I49" s="8">
        <v>1</v>
      </c>
      <c r="J49" s="42">
        <v>49</v>
      </c>
      <c r="K49" s="6">
        <v>0.16</v>
      </c>
      <c r="L49" s="5">
        <f>Table13427[[#This Row],[OEM MSRP / List Price]]*(1-Table13427[[#This Row],[Contract Discount]])</f>
        <v>41.16</v>
      </c>
      <c r="M49" s="5" t="s">
        <v>313</v>
      </c>
      <c r="N49" s="4" t="s">
        <v>302</v>
      </c>
    </row>
    <row r="50" spans="1:14" ht="15" x14ac:dyDescent="0.2">
      <c r="A50" s="1" t="s">
        <v>104</v>
      </c>
      <c r="B50" s="41" t="s">
        <v>366</v>
      </c>
      <c r="C50" s="8">
        <v>43211507</v>
      </c>
      <c r="D50" s="8" t="s">
        <v>284</v>
      </c>
      <c r="E50" s="8" t="s">
        <v>206</v>
      </c>
      <c r="F50" s="8" t="s">
        <v>284</v>
      </c>
      <c r="G50" s="41" t="s">
        <v>285</v>
      </c>
      <c r="H50" s="8" t="s">
        <v>10</v>
      </c>
      <c r="I50" s="8">
        <v>1</v>
      </c>
      <c r="J50" s="42">
        <v>69</v>
      </c>
      <c r="K50" s="6">
        <v>0.16</v>
      </c>
      <c r="L50" s="5">
        <f>Table13427[[#This Row],[OEM MSRP / List Price]]*(1-Table13427[[#This Row],[Contract Discount]])</f>
        <v>57.96</v>
      </c>
      <c r="M50" s="5" t="s">
        <v>313</v>
      </c>
      <c r="N50" s="4" t="s">
        <v>302</v>
      </c>
    </row>
    <row r="51" spans="1:14" ht="15" x14ac:dyDescent="0.2">
      <c r="A51" s="1" t="s">
        <v>105</v>
      </c>
      <c r="B51" s="41" t="s">
        <v>305</v>
      </c>
      <c r="C51" s="8">
        <v>43211507</v>
      </c>
      <c r="D51" s="8" t="s">
        <v>290</v>
      </c>
      <c r="E51" s="8" t="s">
        <v>206</v>
      </c>
      <c r="F51" s="8" t="s">
        <v>290</v>
      </c>
      <c r="G51" s="41" t="s">
        <v>291</v>
      </c>
      <c r="H51" s="8" t="s">
        <v>10</v>
      </c>
      <c r="I51" s="8">
        <v>1</v>
      </c>
      <c r="J51" s="42">
        <v>49</v>
      </c>
      <c r="K51" s="6">
        <v>0.16</v>
      </c>
      <c r="L51" s="5">
        <f>Table13427[[#This Row],[OEM MSRP / List Price]]*(1-Table13427[[#This Row],[Contract Discount]])</f>
        <v>41.16</v>
      </c>
      <c r="M51" s="5" t="s">
        <v>313</v>
      </c>
      <c r="N51" s="4" t="s">
        <v>302</v>
      </c>
    </row>
    <row r="52" spans="1:14" ht="15" x14ac:dyDescent="0.2">
      <c r="A52" s="1" t="s">
        <v>106</v>
      </c>
      <c r="B52" s="41" t="s">
        <v>305</v>
      </c>
      <c r="C52" s="8">
        <v>43211507</v>
      </c>
      <c r="D52" s="8" t="s">
        <v>292</v>
      </c>
      <c r="E52" s="8" t="s">
        <v>206</v>
      </c>
      <c r="F52" s="8" t="s">
        <v>292</v>
      </c>
      <c r="G52" s="41" t="s">
        <v>293</v>
      </c>
      <c r="H52" s="8" t="s">
        <v>10</v>
      </c>
      <c r="I52" s="8">
        <v>1</v>
      </c>
      <c r="J52" s="42">
        <v>29</v>
      </c>
      <c r="K52" s="6">
        <v>0.16</v>
      </c>
      <c r="L52" s="5">
        <f>Table13427[[#This Row],[OEM MSRP / List Price]]*(1-Table13427[[#This Row],[Contract Discount]])</f>
        <v>24.36</v>
      </c>
      <c r="M52" s="5" t="s">
        <v>313</v>
      </c>
      <c r="N52" s="4" t="s">
        <v>302</v>
      </c>
    </row>
    <row r="53" spans="1:14" ht="15" x14ac:dyDescent="0.2">
      <c r="A53" s="1" t="s">
        <v>107</v>
      </c>
      <c r="B53" s="41" t="s">
        <v>304</v>
      </c>
      <c r="C53" s="8">
        <v>43211507</v>
      </c>
      <c r="D53" s="8" t="s">
        <v>294</v>
      </c>
      <c r="E53" s="8" t="s">
        <v>206</v>
      </c>
      <c r="F53" s="8" t="s">
        <v>294</v>
      </c>
      <c r="G53" s="41" t="s">
        <v>295</v>
      </c>
      <c r="H53" s="8" t="s">
        <v>10</v>
      </c>
      <c r="I53" s="8">
        <v>1</v>
      </c>
      <c r="J53" s="42">
        <v>29</v>
      </c>
      <c r="K53" s="6">
        <v>0.16</v>
      </c>
      <c r="L53" s="5">
        <f>Table13427[[#This Row],[OEM MSRP / List Price]]*(1-Table13427[[#This Row],[Contract Discount]])</f>
        <v>24.36</v>
      </c>
      <c r="M53" s="5" t="s">
        <v>313</v>
      </c>
      <c r="N53" s="4" t="s">
        <v>302</v>
      </c>
    </row>
    <row r="54" spans="1:14" ht="15" x14ac:dyDescent="0.2">
      <c r="A54" s="1" t="s">
        <v>108</v>
      </c>
      <c r="B54" s="41" t="s">
        <v>366</v>
      </c>
      <c r="C54" s="8">
        <v>43211507</v>
      </c>
      <c r="D54" s="8" t="s">
        <v>296</v>
      </c>
      <c r="E54" s="8" t="s">
        <v>206</v>
      </c>
      <c r="F54" s="8" t="s">
        <v>296</v>
      </c>
      <c r="G54" s="41" t="s">
        <v>297</v>
      </c>
      <c r="H54" s="8" t="s">
        <v>10</v>
      </c>
      <c r="I54" s="8">
        <v>1</v>
      </c>
      <c r="J54" s="42">
        <v>39</v>
      </c>
      <c r="K54" s="6">
        <v>0.16</v>
      </c>
      <c r="L54" s="5">
        <f>Table13427[[#This Row],[OEM MSRP / List Price]]*(1-Table13427[[#This Row],[Contract Discount]])</f>
        <v>32.76</v>
      </c>
      <c r="M54" s="5" t="s">
        <v>313</v>
      </c>
      <c r="N54" s="4" t="s">
        <v>302</v>
      </c>
    </row>
    <row r="55" spans="1:14" ht="15" x14ac:dyDescent="0.2">
      <c r="A55" s="1" t="s">
        <v>109</v>
      </c>
      <c r="B55" s="41" t="s">
        <v>303</v>
      </c>
      <c r="C55" s="8">
        <v>43211507</v>
      </c>
      <c r="D55" s="8" t="s">
        <v>298</v>
      </c>
      <c r="E55" s="8" t="s">
        <v>206</v>
      </c>
      <c r="F55" s="8" t="s">
        <v>298</v>
      </c>
      <c r="G55" s="41" t="s">
        <v>299</v>
      </c>
      <c r="H55" s="8" t="s">
        <v>10</v>
      </c>
      <c r="I55" s="8">
        <v>1</v>
      </c>
      <c r="J55" s="42">
        <v>69</v>
      </c>
      <c r="K55" s="6">
        <v>0.16</v>
      </c>
      <c r="L55" s="5">
        <f>Table13427[[#This Row],[OEM MSRP / List Price]]*(1-Table13427[[#This Row],[Contract Discount]])</f>
        <v>57.96</v>
      </c>
      <c r="M55" s="5" t="s">
        <v>313</v>
      </c>
      <c r="N55" s="4" t="s">
        <v>302</v>
      </c>
    </row>
    <row r="56" spans="1:14" s="26" customFormat="1" ht="20.25" x14ac:dyDescent="0.25">
      <c r="A56" s="50" t="s">
        <v>135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ht="65.25" customHeight="1" x14ac:dyDescent="0.2">
      <c r="A57" s="21" t="s">
        <v>7</v>
      </c>
      <c r="B57" s="22" t="s">
        <v>8</v>
      </c>
      <c r="C57" s="22" t="s">
        <v>6</v>
      </c>
      <c r="D57" s="22" t="s">
        <v>3</v>
      </c>
      <c r="E57" s="22" t="s">
        <v>1</v>
      </c>
      <c r="F57" s="22" t="s">
        <v>11</v>
      </c>
      <c r="G57" s="23" t="s">
        <v>22</v>
      </c>
      <c r="H57" s="23" t="s">
        <v>2</v>
      </c>
      <c r="I57" s="23" t="s">
        <v>9</v>
      </c>
      <c r="J57" s="49"/>
      <c r="K57" s="49"/>
      <c r="L57" s="49"/>
      <c r="M57" s="49"/>
      <c r="N57" s="49"/>
    </row>
    <row r="58" spans="1:14" ht="15" x14ac:dyDescent="0.2">
      <c r="A58" s="1" t="s">
        <v>110</v>
      </c>
      <c r="B58" s="2" t="s">
        <v>14</v>
      </c>
      <c r="C58" s="29">
        <v>81110000</v>
      </c>
      <c r="D58" s="4" t="s">
        <v>306</v>
      </c>
      <c r="E58" s="4" t="s">
        <v>10</v>
      </c>
      <c r="F58" s="4">
        <v>1</v>
      </c>
      <c r="G58" s="7">
        <v>70</v>
      </c>
      <c r="H58" s="6">
        <v>0.4</v>
      </c>
      <c r="I58" s="5">
        <f>Table1345[[#This Row],[Contractor''s Standard Hourly Rate]]*(1-Table1345[[#This Row],[Contract Discount]])</f>
        <v>42</v>
      </c>
      <c r="J58" s="49"/>
      <c r="K58" s="49"/>
      <c r="L58" s="49"/>
      <c r="M58" s="49"/>
      <c r="N58" s="49"/>
    </row>
    <row r="59" spans="1:14" ht="60" x14ac:dyDescent="0.2">
      <c r="A59" s="1" t="s">
        <v>111</v>
      </c>
      <c r="B59" s="2" t="s">
        <v>15</v>
      </c>
      <c r="C59" s="29">
        <v>81110000</v>
      </c>
      <c r="D59" s="4" t="s">
        <v>307</v>
      </c>
      <c r="E59" s="4" t="s">
        <v>10</v>
      </c>
      <c r="F59" s="4">
        <v>1</v>
      </c>
      <c r="G59" s="7">
        <v>15</v>
      </c>
      <c r="H59" s="6">
        <v>0.4</v>
      </c>
      <c r="I59" s="5">
        <f>Table1345[[#This Row],[Contractor''s Standard Hourly Rate]]*(1-Table1345[[#This Row],[Contract Discount]])</f>
        <v>9</v>
      </c>
      <c r="J59" s="49"/>
      <c r="K59" s="49"/>
      <c r="L59" s="49"/>
      <c r="M59" s="49"/>
      <c r="N59" s="49"/>
    </row>
    <row r="60" spans="1:14" ht="45" x14ac:dyDescent="0.2">
      <c r="A60" s="1" t="s">
        <v>112</v>
      </c>
      <c r="B60" s="3" t="s">
        <v>16</v>
      </c>
      <c r="C60" s="29">
        <v>81110000</v>
      </c>
      <c r="D60" s="4" t="s">
        <v>308</v>
      </c>
      <c r="E60" s="4" t="s">
        <v>10</v>
      </c>
      <c r="F60" s="4">
        <v>1</v>
      </c>
      <c r="G60" s="7">
        <v>0</v>
      </c>
      <c r="H60" s="6">
        <v>0.4</v>
      </c>
      <c r="I60" s="5">
        <f>Table1345[[#This Row],[Contractor''s Standard Hourly Rate]]*(1-Table1345[[#This Row],[Contract Discount]])</f>
        <v>0</v>
      </c>
      <c r="J60" s="49"/>
      <c r="K60" s="49"/>
      <c r="L60" s="49"/>
      <c r="M60" s="49"/>
      <c r="N60" s="49"/>
    </row>
    <row r="61" spans="1:14" ht="30" x14ac:dyDescent="0.2">
      <c r="A61" s="1" t="s">
        <v>113</v>
      </c>
      <c r="B61" s="2" t="s">
        <v>17</v>
      </c>
      <c r="C61" s="29">
        <v>81110000</v>
      </c>
      <c r="D61" s="4" t="s">
        <v>309</v>
      </c>
      <c r="E61" s="4" t="s">
        <v>10</v>
      </c>
      <c r="F61" s="4">
        <v>1</v>
      </c>
      <c r="G61" s="7"/>
      <c r="H61" s="6">
        <v>0.4</v>
      </c>
      <c r="I61" s="5">
        <f>Table1345[[#This Row],[Contractor''s Standard Hourly Rate]]*(1-Table1345[[#This Row],[Contract Discount]])</f>
        <v>0</v>
      </c>
      <c r="J61" s="49"/>
      <c r="K61" s="49"/>
      <c r="L61" s="49"/>
      <c r="M61" s="49"/>
      <c r="N61" s="49"/>
    </row>
    <row r="62" spans="1:14" ht="30" x14ac:dyDescent="0.2">
      <c r="A62" s="1" t="s">
        <v>114</v>
      </c>
      <c r="B62" s="2" t="s">
        <v>18</v>
      </c>
      <c r="C62" s="29">
        <v>81110000</v>
      </c>
      <c r="D62" s="4" t="s">
        <v>310</v>
      </c>
      <c r="E62" s="4" t="s">
        <v>10</v>
      </c>
      <c r="F62" s="4">
        <v>1</v>
      </c>
      <c r="G62" s="7">
        <v>0</v>
      </c>
      <c r="H62" s="6">
        <v>0.4</v>
      </c>
      <c r="I62" s="5">
        <f>Table1345[[#This Row],[Contractor''s Standard Hourly Rate]]*(1-Table1345[[#This Row],[Contract Discount]])</f>
        <v>0</v>
      </c>
      <c r="J62" s="49"/>
      <c r="K62" s="49"/>
      <c r="L62" s="49"/>
      <c r="M62" s="49"/>
      <c r="N62" s="49"/>
    </row>
    <row r="63" spans="1:14" ht="30" x14ac:dyDescent="0.2">
      <c r="A63" s="1" t="s">
        <v>115</v>
      </c>
      <c r="B63" s="2" t="s">
        <v>19</v>
      </c>
      <c r="C63" s="29">
        <v>81110000</v>
      </c>
      <c r="D63" s="4" t="s">
        <v>311</v>
      </c>
      <c r="E63" s="4" t="s">
        <v>10</v>
      </c>
      <c r="F63" s="4">
        <v>1</v>
      </c>
      <c r="G63" s="7">
        <v>75</v>
      </c>
      <c r="H63" s="6">
        <v>0.4</v>
      </c>
      <c r="I63" s="5">
        <f>Table1345[[#This Row],[Contractor''s Standard Hourly Rate]]*(1-Table1345[[#This Row],[Contract Discount]])</f>
        <v>45</v>
      </c>
      <c r="J63" s="49"/>
      <c r="K63" s="49"/>
      <c r="L63" s="49"/>
      <c r="M63" s="49"/>
      <c r="N63" s="49"/>
    </row>
    <row r="64" spans="1:14" ht="30" x14ac:dyDescent="0.2">
      <c r="A64" s="1" t="s">
        <v>116</v>
      </c>
      <c r="B64" s="2" t="s">
        <v>20</v>
      </c>
      <c r="C64" s="29">
        <v>81110000</v>
      </c>
      <c r="D64" s="4" t="s">
        <v>312</v>
      </c>
      <c r="E64" s="4" t="s">
        <v>10</v>
      </c>
      <c r="F64" s="4">
        <v>1</v>
      </c>
      <c r="G64" s="7">
        <v>140</v>
      </c>
      <c r="H64" s="6">
        <v>0.4</v>
      </c>
      <c r="I64" s="5">
        <f>Table1345[[#This Row],[Contractor''s Standard Hourly Rate]]*(1-Table1345[[#This Row],[Contract Discount]])</f>
        <v>84</v>
      </c>
      <c r="J64" s="49"/>
      <c r="K64" s="49"/>
      <c r="L64" s="49"/>
      <c r="M64" s="49"/>
      <c r="N64" s="49"/>
    </row>
    <row r="65" spans="1:14" x14ac:dyDescent="0.25">
      <c r="A65" s="48" t="s">
        <v>314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1:14" ht="15" hidden="1" x14ac:dyDescent="0.2">
      <c r="A66" s="30"/>
    </row>
  </sheetData>
  <sheetProtection algorithmName="SHA-512" hashValue="RtzSxuNTrD/xc8Kk/GFfSKF0z1Ujxt/TAgJw014g8H5ygmlVkeIlj1YBouMJ2HICaGQT+8P9uBsleFM23wo1tg==" saltValue="F+pUSIrmJ+ky+3f+B8Wy0A==" spinCount="100000" sheet="1" objects="1" scenarios="1"/>
  <mergeCells count="14">
    <mergeCell ref="A5:G5"/>
    <mergeCell ref="A6:N6"/>
    <mergeCell ref="A11:N11"/>
    <mergeCell ref="A4:N4"/>
    <mergeCell ref="A1:N1"/>
    <mergeCell ref="A3:N3"/>
    <mergeCell ref="A2:N2"/>
    <mergeCell ref="H5:N5"/>
    <mergeCell ref="A7:N7"/>
    <mergeCell ref="A65:N65"/>
    <mergeCell ref="J57:N64"/>
    <mergeCell ref="A56:N56"/>
    <mergeCell ref="A37:N37"/>
    <mergeCell ref="A15:N15"/>
  </mergeCells>
  <phoneticPr fontId="0" type="noConversion"/>
  <dataValidations xWindow="190" yWindow="326" count="17">
    <dataValidation allowBlank="1" showInputMessage="1" showErrorMessage="1" prompt="Contact line item number (CLIN)" sqref="A58:A64 A9:A10 A13:A14 A17:A36 A39:A55" xr:uid="{00000000-0002-0000-0100-000000000000}"/>
    <dataValidation allowBlank="1" showInputMessage="1" showErrorMessage="1" prompt="UNSPSC Code (Version 11)" sqref="C9:C10" xr:uid="{00000000-0002-0000-0100-000001000000}"/>
    <dataValidation allowBlank="1" showInputMessage="1" showErrorMessage="1" prompt="Manufacturer Part Number (OEM #)" sqref="D17:D36 D9:D10 D13:D14 D39:D55 F40" xr:uid="{00000000-0002-0000-0100-000002000000}"/>
    <dataValidation allowBlank="1" showInputMessage="1" showErrorMessage="1" prompt="Manufacturer (OEM)" sqref="E17:E36 E9:E10 E13:E14 E39:E55" xr:uid="{00000000-0002-0000-0100-000003000000}"/>
    <dataValidation allowBlank="1" showInputMessage="1" showErrorMessage="1" prompt="Stock Keeping Unit Number or Item Number" sqref="D58:D64 F17:F36 F9:F10 F13:F14 F39 F41:F55" xr:uid="{00000000-0002-0000-0100-000004000000}"/>
    <dataValidation allowBlank="1" showInputMessage="1" showErrorMessage="1" prompt="Item Description" sqref="G17:G36 G9:G10 G13:G14 G39:G55" xr:uid="{00000000-0002-0000-0100-000005000000}"/>
    <dataValidation allowBlank="1" showInputMessage="1" showErrorMessage="1" prompt="Unit of Measure" sqref="E58:E64 H39:H55 H9:H10 H13:H14 H17:H36" xr:uid="{00000000-0002-0000-0100-000006000000}"/>
    <dataValidation allowBlank="1" showInputMessage="1" showErrorMessage="1" prompt="Quantity in Unit of Measure" sqref="F58:F64 I17:I36 I9:I10 I13:I14 I39:I55" xr:uid="{00000000-0002-0000-0100-000007000000}"/>
    <dataValidation allowBlank="1" showInputMessage="1" showErrorMessage="1" prompt="Contract Price" sqref="I58:I64 L17:L36 L9:L10 L13:L14 L39:L55" xr:uid="{00000000-0002-0000-0100-000008000000}"/>
    <dataValidation allowBlank="1" showInputMessage="1" showErrorMessage="1" prompt="Commodity Description" sqref="B58:B64 B17:B36 B13:B14 B9:B10 B39:B55" xr:uid="{00000000-0002-0000-0100-000009000000}"/>
    <dataValidation allowBlank="1" showInputMessage="1" showErrorMessage="1" prompt="OEM MSRP / List Price" sqref="J17:J36 J9:J10 J13:J14 J39:J55" xr:uid="{68D0B56B-580D-4C4A-8260-B9B6ED4E7DF8}"/>
    <dataValidation allowBlank="1" showInputMessage="1" showErrorMessage="1" prompt="Contract Discount" sqref="H58:H64 K13:K14 K17:K36 K9:K10 K39:K55" xr:uid="{DAD78B4F-0C64-4D0D-802B-1D925DA322D0}"/>
    <dataValidation allowBlank="1" showInputMessage="1" showErrorMessage="1" prompt="UNSPSC Code" sqref="C58:C64 C17:C36 C13:C14 C39:C55" xr:uid="{2F2E3409-7EF0-4837-8A8B-A9B34B1B5EE9}"/>
    <dataValidation allowBlank="1" showInputMessage="1" showErrorMessage="1" prompt="Contractor's Standard Hourly Rate" sqref="G58:G64" xr:uid="{25160875-229B-488F-AB9A-FD0A4E2E2DCD}"/>
    <dataValidation allowBlank="1" showInputMessage="1" showErrorMessage="1" prompt="Segment ID /Product Category/Group ID_x000a_" sqref="N39:N55" xr:uid="{B1DCD7A8-7981-4631-93BE-AFDE8FA69C5E}"/>
    <dataValidation allowBlank="1" showInputMessage="1" showErrorMessage="1" prompt="Non-Core Segment ID" sqref="M17:M36 M13:M14 M9:M10 M39:M55" xr:uid="{BF822AF2-F989-4512-B551-46FE6DCFCBDA}"/>
    <dataValidation allowBlank="1" showInputMessage="1" showErrorMessage="1" prompt="Product Category_x000a_" sqref="N9:N10 N17:N36 N13:N14" xr:uid="{5A2A4AA5-A4EE-4992-A39E-7C1605EA28EE}"/>
  </dataValidations>
  <hyperlinks>
    <hyperlink ref="H5" r:id="rId1" xr:uid="{0299225A-192B-4CC5-B619-DEE352FA779D}"/>
    <hyperlink ref="H5:J5" r:id="rId2" display="add link to the Contractor's Website" xr:uid="{CB7A5102-0D91-471F-9AAD-60B31BD1B4E9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O21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0" customWidth="1"/>
    <col min="6" max="8" width="9.140625" hidden="1" customWidth="1"/>
    <col min="9" max="15" width="0" hidden="1" customWidth="1"/>
    <col min="16" max="16384" width="9.140625" hidden="1"/>
  </cols>
  <sheetData>
    <row r="1" spans="1:14" s="18" customFormat="1" ht="21" customHeight="1" x14ac:dyDescent="0.25">
      <c r="A1" s="53" t="s">
        <v>12</v>
      </c>
      <c r="B1" s="53"/>
      <c r="C1" s="53"/>
      <c r="D1" s="53"/>
      <c r="E1" s="53"/>
      <c r="F1" s="19"/>
      <c r="G1" s="19"/>
      <c r="H1" s="19"/>
      <c r="I1" s="19"/>
      <c r="J1" s="19"/>
      <c r="K1" s="19"/>
      <c r="L1" s="19"/>
    </row>
    <row r="2" spans="1:14" s="15" customFormat="1" ht="21" customHeight="1" x14ac:dyDescent="0.25">
      <c r="A2" s="54" t="s">
        <v>203</v>
      </c>
      <c r="B2" s="54"/>
      <c r="C2" s="54"/>
      <c r="D2" s="54"/>
      <c r="E2" s="54"/>
      <c r="F2" s="14"/>
      <c r="G2" s="14"/>
      <c r="H2" s="14"/>
      <c r="I2" s="14"/>
      <c r="J2" s="14"/>
      <c r="K2" s="14"/>
      <c r="L2" s="14"/>
    </row>
    <row r="3" spans="1:14" s="15" customFormat="1" ht="21" customHeight="1" x14ac:dyDescent="0.25">
      <c r="A3" s="54" t="s">
        <v>376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s="15" customFormat="1" ht="21" customHeight="1" x14ac:dyDescent="0.25">
      <c r="A4" s="64" t="s">
        <v>72</v>
      </c>
      <c r="B4" s="64"/>
      <c r="C4" s="64"/>
      <c r="D4" s="64"/>
      <c r="E4" s="64"/>
      <c r="F4" s="14"/>
      <c r="G4" s="14"/>
      <c r="H4" s="14"/>
      <c r="I4" s="14"/>
      <c r="J4" s="14"/>
      <c r="K4" s="14"/>
      <c r="L4" s="14"/>
    </row>
    <row r="5" spans="1:14" s="15" customFormat="1" ht="18" x14ac:dyDescent="0.25">
      <c r="A5" s="63" t="s">
        <v>202</v>
      </c>
      <c r="B5" s="63"/>
      <c r="C5" s="63"/>
      <c r="D5" s="63"/>
      <c r="E5" s="63"/>
      <c r="F5" s="16"/>
      <c r="G5" s="16"/>
      <c r="H5" s="16"/>
      <c r="I5" s="16"/>
      <c r="J5" s="16"/>
      <c r="K5" s="16"/>
      <c r="L5" s="16"/>
    </row>
    <row r="6" spans="1:14" ht="31.5" x14ac:dyDescent="0.2">
      <c r="A6" s="9" t="s">
        <v>25</v>
      </c>
      <c r="B6" s="9" t="s">
        <v>26</v>
      </c>
      <c r="C6" s="9" t="s">
        <v>27</v>
      </c>
      <c r="D6" s="37" t="s">
        <v>208</v>
      </c>
      <c r="E6" s="37" t="s">
        <v>209</v>
      </c>
    </row>
    <row r="7" spans="1:14" ht="15.75" x14ac:dyDescent="0.2">
      <c r="A7" s="60" t="s">
        <v>35</v>
      </c>
      <c r="B7" s="61"/>
      <c r="C7" s="62"/>
      <c r="D7" s="38" t="s">
        <v>42</v>
      </c>
      <c r="E7" s="38" t="s">
        <v>43</v>
      </c>
    </row>
    <row r="8" spans="1:14" ht="45" x14ac:dyDescent="0.2">
      <c r="A8" s="10" t="s">
        <v>44</v>
      </c>
      <c r="B8" s="10" t="s">
        <v>45</v>
      </c>
      <c r="C8" s="11" t="s">
        <v>46</v>
      </c>
      <c r="D8" s="39" t="s">
        <v>333</v>
      </c>
      <c r="E8" s="39" t="s">
        <v>334</v>
      </c>
    </row>
    <row r="9" spans="1:14" ht="45" x14ac:dyDescent="0.2">
      <c r="A9" s="10" t="s">
        <v>335</v>
      </c>
      <c r="B9" s="10" t="s">
        <v>28</v>
      </c>
      <c r="C9" s="11" t="s">
        <v>29</v>
      </c>
      <c r="D9" s="39" t="s">
        <v>205</v>
      </c>
      <c r="E9" s="39" t="s">
        <v>207</v>
      </c>
    </row>
    <row r="10" spans="1:14" ht="45" x14ac:dyDescent="0.2">
      <c r="A10" s="10" t="s">
        <v>47</v>
      </c>
      <c r="B10" s="10" t="s">
        <v>48</v>
      </c>
      <c r="C10" s="11" t="s">
        <v>49</v>
      </c>
      <c r="D10" s="39" t="s">
        <v>315</v>
      </c>
      <c r="E10" s="39" t="s">
        <v>316</v>
      </c>
    </row>
    <row r="11" spans="1:14" ht="45" x14ac:dyDescent="0.2">
      <c r="A11" s="10" t="s">
        <v>50</v>
      </c>
      <c r="B11" s="10" t="s">
        <v>30</v>
      </c>
      <c r="C11" s="11" t="s">
        <v>51</v>
      </c>
      <c r="D11" s="39" t="s">
        <v>317</v>
      </c>
      <c r="E11" s="39" t="s">
        <v>318</v>
      </c>
    </row>
    <row r="12" spans="1:14" ht="15" x14ac:dyDescent="0.2">
      <c r="A12" s="10" t="s">
        <v>52</v>
      </c>
      <c r="B12" s="10" t="s">
        <v>53</v>
      </c>
      <c r="C12" s="11" t="s">
        <v>54</v>
      </c>
      <c r="D12" s="39" t="s">
        <v>54</v>
      </c>
      <c r="E12" s="39" t="s">
        <v>54</v>
      </c>
    </row>
    <row r="13" spans="1:14" ht="60" x14ac:dyDescent="0.2">
      <c r="A13" s="10" t="s">
        <v>55</v>
      </c>
      <c r="B13" s="10" t="s">
        <v>31</v>
      </c>
      <c r="C13" s="11" t="s">
        <v>56</v>
      </c>
      <c r="D13" s="39" t="s">
        <v>319</v>
      </c>
      <c r="E13" s="39" t="s">
        <v>320</v>
      </c>
    </row>
    <row r="14" spans="1:14" ht="45" x14ac:dyDescent="0.2">
      <c r="A14" s="10" t="s">
        <v>57</v>
      </c>
      <c r="B14" s="10" t="s">
        <v>32</v>
      </c>
      <c r="C14" s="11" t="s">
        <v>58</v>
      </c>
      <c r="D14" s="39" t="s">
        <v>321</v>
      </c>
      <c r="E14" s="39" t="s">
        <v>322</v>
      </c>
    </row>
    <row r="15" spans="1:14" ht="45" x14ac:dyDescent="0.2">
      <c r="A15" s="10" t="s">
        <v>59</v>
      </c>
      <c r="B15" s="10" t="s">
        <v>60</v>
      </c>
      <c r="C15" s="11" t="s">
        <v>61</v>
      </c>
      <c r="D15" s="39" t="s">
        <v>323</v>
      </c>
      <c r="E15" s="39" t="s">
        <v>324</v>
      </c>
    </row>
    <row r="16" spans="1:14" ht="30" x14ac:dyDescent="0.2">
      <c r="A16" s="10" t="s">
        <v>62</v>
      </c>
      <c r="B16" s="10" t="s">
        <v>63</v>
      </c>
      <c r="C16" s="11" t="s">
        <v>64</v>
      </c>
      <c r="D16" s="39" t="s">
        <v>325</v>
      </c>
      <c r="E16" s="39" t="s">
        <v>326</v>
      </c>
    </row>
    <row r="17" spans="1:5" ht="15" x14ac:dyDescent="0.2">
      <c r="A17" s="10" t="s">
        <v>65</v>
      </c>
      <c r="B17" s="10" t="s">
        <v>36</v>
      </c>
      <c r="C17" s="11" t="s">
        <v>37</v>
      </c>
      <c r="D17" s="39" t="s">
        <v>37</v>
      </c>
      <c r="E17" s="39" t="s">
        <v>37</v>
      </c>
    </row>
    <row r="18" spans="1:5" ht="75" x14ac:dyDescent="0.2">
      <c r="A18" s="10" t="s">
        <v>66</v>
      </c>
      <c r="B18" s="10" t="s">
        <v>33</v>
      </c>
      <c r="C18" s="11" t="s">
        <v>67</v>
      </c>
      <c r="D18" s="39" t="s">
        <v>327</v>
      </c>
      <c r="E18" s="39" t="s">
        <v>328</v>
      </c>
    </row>
    <row r="19" spans="1:5" ht="15" x14ac:dyDescent="0.2">
      <c r="A19" s="12" t="s">
        <v>68</v>
      </c>
      <c r="B19" s="12" t="s">
        <v>38</v>
      </c>
      <c r="C19" s="13" t="s">
        <v>69</v>
      </c>
      <c r="D19" s="39" t="s">
        <v>329</v>
      </c>
      <c r="E19" s="39" t="s">
        <v>330</v>
      </c>
    </row>
    <row r="20" spans="1:5" ht="30" x14ac:dyDescent="0.2">
      <c r="A20" s="12" t="s">
        <v>70</v>
      </c>
      <c r="B20" s="12" t="s">
        <v>34</v>
      </c>
      <c r="C20" s="13" t="s">
        <v>71</v>
      </c>
      <c r="D20" s="39" t="s">
        <v>331</v>
      </c>
      <c r="E20" s="39" t="s">
        <v>332</v>
      </c>
    </row>
    <row r="21" spans="1:5" ht="15" x14ac:dyDescent="0.2">
      <c r="A21" s="58" t="s">
        <v>314</v>
      </c>
      <c r="B21" s="59"/>
      <c r="C21" s="59"/>
      <c r="D21" s="59"/>
      <c r="E21" s="59"/>
    </row>
  </sheetData>
  <sheetProtection algorithmName="SHA-512" hashValue="EO+MDpWqFPh5A3drCP2chgLm9ICwrrohIYJpiGZ+ZUwENBM/W18WwQVXwAk1UgFiaNA6NnQfuPzc2Ud2zNP8sA==" saltValue="6HR8h3vmUHG8KUkYzK7j3Q==" spinCount="100000" sheet="1" objects="1" scenarios="1"/>
  <mergeCells count="7">
    <mergeCell ref="A21:E21"/>
    <mergeCell ref="A7:C7"/>
    <mergeCell ref="A1:E1"/>
    <mergeCell ref="A2:E2"/>
    <mergeCell ref="A5:E5"/>
    <mergeCell ref="A4:E4"/>
    <mergeCell ref="A3:N3"/>
  </mergeCells>
  <phoneticPr fontId="15" type="noConversion"/>
  <dataValidations count="4">
    <dataValidation allowBlank="1" showInputMessage="1" showErrorMessage="1" prompt="Item Description" sqref="D6:E6" xr:uid="{7C736CD0-1582-4C1D-B6DD-1FC8633ADFCA}"/>
    <dataValidation allowBlank="1" showInputMessage="1" showErrorMessage="1" prompt="CLIN #" sqref="D7:E7" xr:uid="{44F38544-D615-4E3B-8B04-7FAFC79590A8}"/>
    <dataValidation allowBlank="1" showInputMessage="1" showErrorMessage="1" prompt="SKU #" sqref="D9:E9" xr:uid="{53F9FF54-23E3-483F-A3AD-2C5F425F4F49}"/>
    <dataValidation allowBlank="1" showInputMessage="1" showErrorMessage="1" prompt="Specification" sqref="D8:E8 D10:E20" xr:uid="{C1CDB656-88C3-42A4-B2C7-4DE8A6FF7AFA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4B4B-C860-4627-989C-0776E84AE171}">
  <sheetPr>
    <tabColor theme="9" tint="-0.249977111117893"/>
  </sheetPr>
  <dimension ref="A1:N64"/>
  <sheetViews>
    <sheetView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31" customWidth="1"/>
    <col min="2" max="2" width="30.7109375" style="24" customWidth="1"/>
    <col min="3" max="6" width="18.7109375" style="24" customWidth="1"/>
    <col min="7" max="7" width="59.85546875" style="24" customWidth="1"/>
    <col min="8" max="8" width="18.7109375" style="30" customWidth="1"/>
    <col min="9" max="12" width="18.7109375" style="24" customWidth="1"/>
    <col min="13" max="13" width="16.5703125" style="30" customWidth="1"/>
    <col min="14" max="14" width="39.42578125" style="24" customWidth="1"/>
    <col min="15" max="16384" width="46" style="24" hidden="1"/>
  </cols>
  <sheetData>
    <row r="1" spans="1:14" s="18" customFormat="1" ht="21" customHeight="1" x14ac:dyDescent="0.25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15" customFormat="1" ht="21" customHeight="1" x14ac:dyDescent="0.25">
      <c r="A2" s="54" t="s">
        <v>203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s="15" customFormat="1" ht="21" customHeight="1" x14ac:dyDescent="0.25">
      <c r="A3" s="54" t="s">
        <v>376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s="15" customFormat="1" ht="18" x14ac:dyDescent="0.25">
      <c r="A4" s="51" t="s">
        <v>202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s="15" customFormat="1" ht="18" x14ac:dyDescent="0.25">
      <c r="A5" s="51" t="s">
        <v>13</v>
      </c>
      <c r="B5" s="51"/>
      <c r="C5" s="51"/>
      <c r="D5" s="51"/>
      <c r="E5" s="51"/>
      <c r="F5" s="51"/>
      <c r="G5" s="51"/>
      <c r="H5" s="55" t="s">
        <v>201</v>
      </c>
      <c r="I5" s="56"/>
      <c r="J5" s="56"/>
      <c r="K5" s="56"/>
      <c r="L5" s="56"/>
      <c r="M5" s="56"/>
      <c r="N5" s="56"/>
    </row>
    <row r="6" spans="1:14" s="15" customFormat="1" ht="20.25" x14ac:dyDescent="0.25">
      <c r="A6" s="52" t="s">
        <v>131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44" customFormat="1" ht="23.25" x14ac:dyDescent="0.25">
      <c r="A7" s="57" t="s">
        <v>375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 ht="65.25" customHeight="1" x14ac:dyDescent="0.2">
      <c r="A8" s="45" t="s">
        <v>7</v>
      </c>
      <c r="B8" s="46" t="s">
        <v>8</v>
      </c>
      <c r="C8" s="46" t="s">
        <v>6</v>
      </c>
      <c r="D8" s="46" t="s">
        <v>4</v>
      </c>
      <c r="E8" s="46" t="s">
        <v>5</v>
      </c>
      <c r="F8" s="46" t="s">
        <v>3</v>
      </c>
      <c r="G8" s="46" t="s">
        <v>0</v>
      </c>
      <c r="H8" s="46" t="s">
        <v>1</v>
      </c>
      <c r="I8" s="46" t="s">
        <v>11</v>
      </c>
      <c r="J8" s="47" t="s">
        <v>21</v>
      </c>
      <c r="K8" s="47" t="s">
        <v>2</v>
      </c>
      <c r="L8" s="47" t="s">
        <v>9</v>
      </c>
      <c r="M8" s="47" t="s">
        <v>24</v>
      </c>
      <c r="N8" s="47" t="s">
        <v>23</v>
      </c>
    </row>
    <row r="9" spans="1:14" ht="15" x14ac:dyDescent="0.2">
      <c r="A9" s="1" t="s">
        <v>132</v>
      </c>
      <c r="B9" s="2" t="s">
        <v>336</v>
      </c>
      <c r="C9" s="4">
        <v>43211507</v>
      </c>
      <c r="D9" s="4" t="s">
        <v>337</v>
      </c>
      <c r="E9" s="4" t="s">
        <v>206</v>
      </c>
      <c r="F9" s="4" t="s">
        <v>337</v>
      </c>
      <c r="G9" s="2" t="s">
        <v>338</v>
      </c>
      <c r="H9" s="4" t="s">
        <v>10</v>
      </c>
      <c r="I9" s="4">
        <v>1</v>
      </c>
      <c r="J9" s="7">
        <v>929</v>
      </c>
      <c r="K9" s="6">
        <v>0.01</v>
      </c>
      <c r="L9" s="5">
        <f>Table19[[#This Row],[OEM MSRP / List Price]]*(1-Table19[[#This Row],[Contract Discount]])</f>
        <v>919.71</v>
      </c>
      <c r="M9" s="5" t="s">
        <v>340</v>
      </c>
      <c r="N9" s="25" t="s">
        <v>339</v>
      </c>
    </row>
    <row r="10" spans="1:14" s="26" customFormat="1" ht="20.25" x14ac:dyDescent="0.25">
      <c r="A10" s="50" t="s">
        <v>133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spans="1:14" ht="65.25" customHeight="1" x14ac:dyDescent="0.2">
      <c r="A11" s="21" t="s">
        <v>7</v>
      </c>
      <c r="B11" s="22" t="s">
        <v>8</v>
      </c>
      <c r="C11" s="22" t="s">
        <v>6</v>
      </c>
      <c r="D11" s="22" t="s">
        <v>4</v>
      </c>
      <c r="E11" s="22" t="s">
        <v>5</v>
      </c>
      <c r="F11" s="22" t="s">
        <v>3</v>
      </c>
      <c r="G11" s="22" t="s">
        <v>0</v>
      </c>
      <c r="H11" s="22" t="s">
        <v>1</v>
      </c>
      <c r="I11" s="22" t="s">
        <v>11</v>
      </c>
      <c r="J11" s="23" t="s">
        <v>21</v>
      </c>
      <c r="K11" s="23" t="s">
        <v>2</v>
      </c>
      <c r="L11" s="23" t="s">
        <v>9</v>
      </c>
      <c r="M11" s="27" t="s">
        <v>24</v>
      </c>
      <c r="N11" s="28" t="s">
        <v>23</v>
      </c>
    </row>
    <row r="12" spans="1:14" ht="15" x14ac:dyDescent="0.2">
      <c r="A12" s="1" t="s">
        <v>39</v>
      </c>
      <c r="B12" s="2" t="s">
        <v>171</v>
      </c>
      <c r="C12" s="29">
        <v>43211507</v>
      </c>
      <c r="D12" s="4" t="s">
        <v>212</v>
      </c>
      <c r="E12" s="4" t="s">
        <v>206</v>
      </c>
      <c r="F12" s="4" t="s">
        <v>212</v>
      </c>
      <c r="G12" s="2" t="s">
        <v>348</v>
      </c>
      <c r="H12" s="4" t="s">
        <v>10</v>
      </c>
      <c r="I12" s="4">
        <v>1</v>
      </c>
      <c r="J12" s="7">
        <v>284</v>
      </c>
      <c r="K12" s="6">
        <v>0.11</v>
      </c>
      <c r="L12" s="5">
        <f>Table1311[[#This Row],[OEM MSRP / List Price]]*(1-Table1311[[#This Row],[Contract Discount]])</f>
        <v>252.76</v>
      </c>
      <c r="M12" s="5" t="s">
        <v>215</v>
      </c>
      <c r="N12" s="8" t="s">
        <v>363</v>
      </c>
    </row>
    <row r="13" spans="1:14" ht="15" x14ac:dyDescent="0.2">
      <c r="A13" s="1" t="s">
        <v>40</v>
      </c>
      <c r="B13" s="2" t="s">
        <v>171</v>
      </c>
      <c r="C13" s="29">
        <v>43211507</v>
      </c>
      <c r="D13" s="4" t="s">
        <v>213</v>
      </c>
      <c r="E13" s="4" t="s">
        <v>206</v>
      </c>
      <c r="F13" s="4" t="s">
        <v>213</v>
      </c>
      <c r="G13" s="2" t="s">
        <v>349</v>
      </c>
      <c r="H13" s="4" t="s">
        <v>10</v>
      </c>
      <c r="I13" s="4">
        <v>1</v>
      </c>
      <c r="J13" s="7">
        <v>484</v>
      </c>
      <c r="K13" s="6">
        <v>0.11</v>
      </c>
      <c r="L13" s="5">
        <f>Table1311[[#This Row],[OEM MSRP / List Price]]*(1-Table1311[[#This Row],[Contract Discount]])</f>
        <v>430.76</v>
      </c>
      <c r="M13" s="5" t="s">
        <v>215</v>
      </c>
      <c r="N13" s="8" t="s">
        <v>362</v>
      </c>
    </row>
    <row r="14" spans="1:14" s="26" customFormat="1" ht="20.25" x14ac:dyDescent="0.25">
      <c r="A14" s="50" t="s">
        <v>168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spans="1:14" ht="65.25" customHeight="1" x14ac:dyDescent="0.2">
      <c r="A15" s="21" t="s">
        <v>7</v>
      </c>
      <c r="B15" s="22" t="s">
        <v>8</v>
      </c>
      <c r="C15" s="22" t="s">
        <v>6</v>
      </c>
      <c r="D15" s="22" t="s">
        <v>4</v>
      </c>
      <c r="E15" s="22" t="s">
        <v>5</v>
      </c>
      <c r="F15" s="22" t="s">
        <v>3</v>
      </c>
      <c r="G15" s="22" t="s">
        <v>0</v>
      </c>
      <c r="H15" s="22" t="s">
        <v>1</v>
      </c>
      <c r="I15" s="22" t="s">
        <v>11</v>
      </c>
      <c r="J15" s="23" t="s">
        <v>21</v>
      </c>
      <c r="K15" s="23" t="s">
        <v>2</v>
      </c>
      <c r="L15" s="23" t="s">
        <v>9</v>
      </c>
      <c r="M15" s="27" t="s">
        <v>24</v>
      </c>
      <c r="N15" s="28" t="s">
        <v>23</v>
      </c>
    </row>
    <row r="16" spans="1:14" ht="15" x14ac:dyDescent="0.2">
      <c r="A16" s="1" t="s">
        <v>136</v>
      </c>
      <c r="B16" s="2" t="s">
        <v>217</v>
      </c>
      <c r="C16" s="29">
        <v>43211507</v>
      </c>
      <c r="D16" s="4" t="s">
        <v>218</v>
      </c>
      <c r="E16" s="4" t="s">
        <v>206</v>
      </c>
      <c r="F16" s="4" t="s">
        <v>218</v>
      </c>
      <c r="G16" s="2" t="s">
        <v>219</v>
      </c>
      <c r="H16" s="4" t="s">
        <v>10</v>
      </c>
      <c r="I16" s="4">
        <v>1</v>
      </c>
      <c r="J16" s="7">
        <v>239.99</v>
      </c>
      <c r="K16" s="6">
        <v>0.16</v>
      </c>
      <c r="L16" s="5">
        <f>Table13412[[#This Row],[OEM MSRP / List Price]]*(1-Table13412[[#This Row],[Contract Discount]])</f>
        <v>201.5916</v>
      </c>
      <c r="M16" s="5" t="s">
        <v>341</v>
      </c>
      <c r="N16" s="4" t="s">
        <v>267</v>
      </c>
    </row>
    <row r="17" spans="1:14" ht="15" x14ac:dyDescent="0.2">
      <c r="A17" s="1" t="s">
        <v>137</v>
      </c>
      <c r="B17" s="2" t="s">
        <v>217</v>
      </c>
      <c r="C17" s="29">
        <v>43211507</v>
      </c>
      <c r="D17" s="4" t="s">
        <v>220</v>
      </c>
      <c r="E17" s="4" t="s">
        <v>206</v>
      </c>
      <c r="F17" s="4" t="s">
        <v>220</v>
      </c>
      <c r="G17" s="2" t="s">
        <v>221</v>
      </c>
      <c r="H17" s="4" t="s">
        <v>10</v>
      </c>
      <c r="I17" s="4">
        <v>1</v>
      </c>
      <c r="J17" s="7">
        <v>296.99</v>
      </c>
      <c r="K17" s="6">
        <v>0.16</v>
      </c>
      <c r="L17" s="5">
        <f>Table13412[[#This Row],[OEM MSRP / List Price]]*(1-Table13412[[#This Row],[Contract Discount]])</f>
        <v>249.4716</v>
      </c>
      <c r="M17" s="5" t="s">
        <v>341</v>
      </c>
      <c r="N17" s="4" t="s">
        <v>267</v>
      </c>
    </row>
    <row r="18" spans="1:14" ht="15" x14ac:dyDescent="0.2">
      <c r="A18" s="1" t="s">
        <v>138</v>
      </c>
      <c r="B18" s="2" t="s">
        <v>217</v>
      </c>
      <c r="C18" s="29">
        <v>43211507</v>
      </c>
      <c r="D18" s="4" t="s">
        <v>222</v>
      </c>
      <c r="E18" s="4" t="s">
        <v>206</v>
      </c>
      <c r="F18" s="4" t="s">
        <v>222</v>
      </c>
      <c r="G18" s="2" t="s">
        <v>223</v>
      </c>
      <c r="H18" s="4" t="s">
        <v>10</v>
      </c>
      <c r="I18" s="4">
        <v>1</v>
      </c>
      <c r="J18" s="7">
        <v>439.99</v>
      </c>
      <c r="K18" s="6">
        <v>0.16</v>
      </c>
      <c r="L18" s="5">
        <f>Table13412[[#This Row],[OEM MSRP / List Price]]*(1-Table13412[[#This Row],[Contract Discount]])</f>
        <v>369.59159999999997</v>
      </c>
      <c r="M18" s="5" t="s">
        <v>341</v>
      </c>
      <c r="N18" s="4" t="s">
        <v>267</v>
      </c>
    </row>
    <row r="19" spans="1:14" ht="15" x14ac:dyDescent="0.2">
      <c r="A19" s="1" t="s">
        <v>139</v>
      </c>
      <c r="B19" s="2" t="s">
        <v>217</v>
      </c>
      <c r="C19" s="29">
        <v>43211507</v>
      </c>
      <c r="D19" s="4" t="s">
        <v>224</v>
      </c>
      <c r="E19" s="4" t="s">
        <v>206</v>
      </c>
      <c r="F19" s="4" t="s">
        <v>224</v>
      </c>
      <c r="G19" s="2" t="s">
        <v>225</v>
      </c>
      <c r="H19" s="4" t="s">
        <v>10</v>
      </c>
      <c r="I19" s="4">
        <v>1</v>
      </c>
      <c r="J19" s="7">
        <v>339.99</v>
      </c>
      <c r="K19" s="6">
        <v>0.16</v>
      </c>
      <c r="L19" s="5">
        <f>Table13412[[#This Row],[OEM MSRP / List Price]]*(1-Table13412[[#This Row],[Contract Discount]])</f>
        <v>285.59159999999997</v>
      </c>
      <c r="M19" s="5" t="s">
        <v>341</v>
      </c>
      <c r="N19" s="4" t="s">
        <v>267</v>
      </c>
    </row>
    <row r="20" spans="1:14" ht="15" x14ac:dyDescent="0.2">
      <c r="A20" s="1" t="s">
        <v>140</v>
      </c>
      <c r="B20" s="2" t="s">
        <v>226</v>
      </c>
      <c r="C20" s="29">
        <v>43211507</v>
      </c>
      <c r="D20" s="4" t="s">
        <v>227</v>
      </c>
      <c r="E20" s="4" t="s">
        <v>206</v>
      </c>
      <c r="F20" s="4" t="s">
        <v>227</v>
      </c>
      <c r="G20" s="2" t="s">
        <v>228</v>
      </c>
      <c r="H20" s="4" t="s">
        <v>10</v>
      </c>
      <c r="I20" s="4">
        <v>1</v>
      </c>
      <c r="J20" s="7">
        <v>89.99</v>
      </c>
      <c r="K20" s="6">
        <v>0.16</v>
      </c>
      <c r="L20" s="5">
        <f>Table13412[[#This Row],[OEM MSRP / List Price]]*(1-Table13412[[#This Row],[Contract Discount]])</f>
        <v>75.5916</v>
      </c>
      <c r="M20" s="5" t="s">
        <v>341</v>
      </c>
      <c r="N20" s="4" t="s">
        <v>267</v>
      </c>
    </row>
    <row r="21" spans="1:14" ht="15" x14ac:dyDescent="0.2">
      <c r="A21" s="1" t="s">
        <v>141</v>
      </c>
      <c r="B21" s="2" t="s">
        <v>226</v>
      </c>
      <c r="C21" s="29">
        <v>43211507</v>
      </c>
      <c r="D21" s="4" t="s">
        <v>229</v>
      </c>
      <c r="E21" s="4" t="s">
        <v>206</v>
      </c>
      <c r="F21" s="4" t="s">
        <v>229</v>
      </c>
      <c r="G21" s="2" t="s">
        <v>230</v>
      </c>
      <c r="H21" s="4" t="s">
        <v>10</v>
      </c>
      <c r="I21" s="4">
        <v>1</v>
      </c>
      <c r="J21" s="7">
        <v>49.99</v>
      </c>
      <c r="K21" s="6">
        <v>0.16</v>
      </c>
      <c r="L21" s="5">
        <f>Table13412[[#This Row],[OEM MSRP / List Price]]*(1-Table13412[[#This Row],[Contract Discount]])</f>
        <v>41.991599999999998</v>
      </c>
      <c r="M21" s="5" t="s">
        <v>341</v>
      </c>
      <c r="N21" s="4" t="s">
        <v>267</v>
      </c>
    </row>
    <row r="22" spans="1:14" ht="15" x14ac:dyDescent="0.2">
      <c r="A22" s="1" t="s">
        <v>142</v>
      </c>
      <c r="B22" s="2" t="s">
        <v>226</v>
      </c>
      <c r="C22" s="29">
        <v>43211507</v>
      </c>
      <c r="D22" s="4" t="s">
        <v>231</v>
      </c>
      <c r="E22" s="4" t="s">
        <v>206</v>
      </c>
      <c r="F22" s="4" t="s">
        <v>231</v>
      </c>
      <c r="G22" s="2" t="s">
        <v>232</v>
      </c>
      <c r="H22" s="4" t="s">
        <v>10</v>
      </c>
      <c r="I22" s="4">
        <v>1</v>
      </c>
      <c r="J22" s="7">
        <v>74.989999999999995</v>
      </c>
      <c r="K22" s="6">
        <v>0.16</v>
      </c>
      <c r="L22" s="5">
        <f>Table13412[[#This Row],[OEM MSRP / List Price]]*(1-Table13412[[#This Row],[Contract Discount]])</f>
        <v>62.991599999999991</v>
      </c>
      <c r="M22" s="5" t="s">
        <v>341</v>
      </c>
      <c r="N22" s="4" t="s">
        <v>267</v>
      </c>
    </row>
    <row r="23" spans="1:14" ht="15" x14ac:dyDescent="0.2">
      <c r="A23" s="1" t="s">
        <v>143</v>
      </c>
      <c r="B23" s="2" t="s">
        <v>226</v>
      </c>
      <c r="C23" s="29">
        <v>43211507</v>
      </c>
      <c r="D23" s="4" t="s">
        <v>233</v>
      </c>
      <c r="E23" s="4" t="s">
        <v>206</v>
      </c>
      <c r="F23" s="4" t="s">
        <v>233</v>
      </c>
      <c r="G23" s="2" t="s">
        <v>234</v>
      </c>
      <c r="H23" s="4" t="s">
        <v>10</v>
      </c>
      <c r="I23" s="4">
        <v>1</v>
      </c>
      <c r="J23" s="7">
        <v>59.99</v>
      </c>
      <c r="K23" s="6">
        <v>0.16</v>
      </c>
      <c r="L23" s="5">
        <f>Table13412[[#This Row],[OEM MSRP / List Price]]*(1-Table13412[[#This Row],[Contract Discount]])</f>
        <v>50.391599999999997</v>
      </c>
      <c r="M23" s="5" t="s">
        <v>341</v>
      </c>
      <c r="N23" s="4" t="s">
        <v>267</v>
      </c>
    </row>
    <row r="24" spans="1:14" ht="15" x14ac:dyDescent="0.2">
      <c r="A24" s="1" t="s">
        <v>144</v>
      </c>
      <c r="B24" s="2" t="s">
        <v>226</v>
      </c>
      <c r="C24" s="29">
        <v>43211507</v>
      </c>
      <c r="D24" s="4" t="s">
        <v>235</v>
      </c>
      <c r="E24" s="4" t="s">
        <v>206</v>
      </c>
      <c r="F24" s="4" t="s">
        <v>235</v>
      </c>
      <c r="G24" s="2" t="s">
        <v>236</v>
      </c>
      <c r="H24" s="4" t="s">
        <v>10</v>
      </c>
      <c r="I24" s="4">
        <v>1</v>
      </c>
      <c r="J24" s="7">
        <v>39.99</v>
      </c>
      <c r="K24" s="6">
        <v>0.16</v>
      </c>
      <c r="L24" s="5">
        <f>Table13412[[#This Row],[OEM MSRP / List Price]]*(1-Table13412[[#This Row],[Contract Discount]])</f>
        <v>33.5916</v>
      </c>
      <c r="M24" s="5" t="s">
        <v>341</v>
      </c>
      <c r="N24" s="4" t="s">
        <v>267</v>
      </c>
    </row>
    <row r="25" spans="1:14" ht="15" x14ac:dyDescent="0.2">
      <c r="A25" s="1" t="s">
        <v>145</v>
      </c>
      <c r="B25" s="2" t="s">
        <v>237</v>
      </c>
      <c r="C25" s="29">
        <v>43211507</v>
      </c>
      <c r="D25" s="4" t="s">
        <v>238</v>
      </c>
      <c r="E25" s="4" t="s">
        <v>206</v>
      </c>
      <c r="F25" s="4" t="s">
        <v>238</v>
      </c>
      <c r="G25" s="2" t="s">
        <v>239</v>
      </c>
      <c r="H25" s="4" t="s">
        <v>10</v>
      </c>
      <c r="I25" s="4">
        <v>1</v>
      </c>
      <c r="J25" s="7">
        <v>49.99</v>
      </c>
      <c r="K25" s="6">
        <v>0.16</v>
      </c>
      <c r="L25" s="5">
        <f>Table13412[[#This Row],[OEM MSRP / List Price]]*(1-Table13412[[#This Row],[Contract Discount]])</f>
        <v>41.991599999999998</v>
      </c>
      <c r="M25" s="5" t="s">
        <v>341</v>
      </c>
      <c r="N25" s="4" t="s">
        <v>267</v>
      </c>
    </row>
    <row r="26" spans="1:14" ht="15" x14ac:dyDescent="0.2">
      <c r="A26" s="1" t="s">
        <v>146</v>
      </c>
      <c r="B26" s="2" t="s">
        <v>237</v>
      </c>
      <c r="C26" s="29">
        <v>43211507</v>
      </c>
      <c r="D26" s="4" t="s">
        <v>240</v>
      </c>
      <c r="E26" s="4" t="s">
        <v>206</v>
      </c>
      <c r="F26" s="4" t="s">
        <v>240</v>
      </c>
      <c r="G26" s="2" t="s">
        <v>241</v>
      </c>
      <c r="H26" s="4" t="s">
        <v>10</v>
      </c>
      <c r="I26" s="4">
        <v>1</v>
      </c>
      <c r="J26" s="7">
        <v>29.99</v>
      </c>
      <c r="K26" s="6">
        <v>0.16</v>
      </c>
      <c r="L26" s="5">
        <f>Table13412[[#This Row],[OEM MSRP / List Price]]*(1-Table13412[[#This Row],[Contract Discount]])</f>
        <v>25.191599999999998</v>
      </c>
      <c r="M26" s="5" t="s">
        <v>341</v>
      </c>
      <c r="N26" s="4" t="s">
        <v>267</v>
      </c>
    </row>
    <row r="27" spans="1:14" ht="15" x14ac:dyDescent="0.2">
      <c r="A27" s="1" t="s">
        <v>147</v>
      </c>
      <c r="B27" s="2" t="s">
        <v>237</v>
      </c>
      <c r="C27" s="29">
        <v>43211507</v>
      </c>
      <c r="D27" s="4" t="s">
        <v>242</v>
      </c>
      <c r="E27" s="4" t="s">
        <v>206</v>
      </c>
      <c r="F27" s="4" t="s">
        <v>242</v>
      </c>
      <c r="G27" s="2" t="s">
        <v>243</v>
      </c>
      <c r="H27" s="4" t="s">
        <v>10</v>
      </c>
      <c r="I27" s="4">
        <v>1</v>
      </c>
      <c r="J27" s="7">
        <v>17.989999999999998</v>
      </c>
      <c r="K27" s="6">
        <v>0.16</v>
      </c>
      <c r="L27" s="5">
        <f>Table13412[[#This Row],[OEM MSRP / List Price]]*(1-Table13412[[#This Row],[Contract Discount]])</f>
        <v>15.111599999999997</v>
      </c>
      <c r="M27" s="5" t="s">
        <v>341</v>
      </c>
      <c r="N27" s="4" t="s">
        <v>267</v>
      </c>
    </row>
    <row r="28" spans="1:14" ht="15" x14ac:dyDescent="0.2">
      <c r="A28" s="1" t="s">
        <v>148</v>
      </c>
      <c r="B28" s="2" t="s">
        <v>237</v>
      </c>
      <c r="C28" s="29">
        <v>43211507</v>
      </c>
      <c r="D28" s="4" t="s">
        <v>244</v>
      </c>
      <c r="E28" s="4" t="s">
        <v>206</v>
      </c>
      <c r="F28" s="4" t="s">
        <v>244</v>
      </c>
      <c r="G28" s="2" t="s">
        <v>245</v>
      </c>
      <c r="H28" s="4" t="s">
        <v>10</v>
      </c>
      <c r="I28" s="4">
        <v>1</v>
      </c>
      <c r="J28" s="7">
        <v>44.99</v>
      </c>
      <c r="K28" s="6">
        <v>0.16</v>
      </c>
      <c r="L28" s="5">
        <f>Table13412[[#This Row],[OEM MSRP / List Price]]*(1-Table13412[[#This Row],[Contract Discount]])</f>
        <v>37.791600000000003</v>
      </c>
      <c r="M28" s="5" t="s">
        <v>341</v>
      </c>
      <c r="N28" s="4" t="s">
        <v>267</v>
      </c>
    </row>
    <row r="29" spans="1:14" ht="15" x14ac:dyDescent="0.2">
      <c r="A29" s="1" t="s">
        <v>149</v>
      </c>
      <c r="B29" s="2" t="s">
        <v>246</v>
      </c>
      <c r="C29" s="29">
        <v>43211507</v>
      </c>
      <c r="D29" s="4" t="s">
        <v>247</v>
      </c>
      <c r="E29" s="4" t="s">
        <v>206</v>
      </c>
      <c r="F29" s="4" t="s">
        <v>247</v>
      </c>
      <c r="G29" s="2" t="s">
        <v>248</v>
      </c>
      <c r="H29" s="4" t="s">
        <v>10</v>
      </c>
      <c r="I29" s="4">
        <v>1</v>
      </c>
      <c r="J29" s="7">
        <v>49.99</v>
      </c>
      <c r="K29" s="6">
        <v>0.16</v>
      </c>
      <c r="L29" s="5">
        <f>Table13412[[#This Row],[OEM MSRP / List Price]]*(1-Table13412[[#This Row],[Contract Discount]])</f>
        <v>41.991599999999998</v>
      </c>
      <c r="M29" s="5" t="s">
        <v>341</v>
      </c>
      <c r="N29" s="4" t="s">
        <v>267</v>
      </c>
    </row>
    <row r="30" spans="1:14" ht="15" x14ac:dyDescent="0.2">
      <c r="A30" s="1" t="s">
        <v>150</v>
      </c>
      <c r="B30" s="2" t="s">
        <v>249</v>
      </c>
      <c r="C30" s="29">
        <v>43211507</v>
      </c>
      <c r="D30" s="4" t="s">
        <v>250</v>
      </c>
      <c r="E30" s="4" t="s">
        <v>206</v>
      </c>
      <c r="F30" s="4" t="s">
        <v>250</v>
      </c>
      <c r="G30" s="2" t="s">
        <v>251</v>
      </c>
      <c r="H30" s="4" t="s">
        <v>10</v>
      </c>
      <c r="I30" s="4">
        <v>1</v>
      </c>
      <c r="J30" s="7">
        <v>19.989999999999998</v>
      </c>
      <c r="K30" s="6">
        <v>0.16</v>
      </c>
      <c r="L30" s="5">
        <f>Table13412[[#This Row],[OEM MSRP / List Price]]*(1-Table13412[[#This Row],[Contract Discount]])</f>
        <v>16.791599999999999</v>
      </c>
      <c r="M30" s="5" t="s">
        <v>341</v>
      </c>
      <c r="N30" s="4" t="s">
        <v>267</v>
      </c>
    </row>
    <row r="31" spans="1:14" ht="15" x14ac:dyDescent="0.2">
      <c r="A31" s="1" t="s">
        <v>151</v>
      </c>
      <c r="B31" s="2" t="s">
        <v>252</v>
      </c>
      <c r="C31" s="29">
        <v>43211507</v>
      </c>
      <c r="D31" s="4" t="s">
        <v>253</v>
      </c>
      <c r="E31" s="4" t="s">
        <v>206</v>
      </c>
      <c r="F31" s="4" t="s">
        <v>253</v>
      </c>
      <c r="G31" s="2" t="s">
        <v>254</v>
      </c>
      <c r="H31" s="4" t="s">
        <v>10</v>
      </c>
      <c r="I31" s="4">
        <v>1</v>
      </c>
      <c r="J31" s="7">
        <v>14.99</v>
      </c>
      <c r="K31" s="6">
        <v>0.16</v>
      </c>
      <c r="L31" s="5">
        <f>Table13412[[#This Row],[OEM MSRP / List Price]]*(1-Table13412[[#This Row],[Contract Discount]])</f>
        <v>12.5916</v>
      </c>
      <c r="M31" s="5" t="s">
        <v>341</v>
      </c>
      <c r="N31" s="4" t="s">
        <v>267</v>
      </c>
    </row>
    <row r="32" spans="1:14" ht="30" x14ac:dyDescent="0.2">
      <c r="A32" s="1" t="s">
        <v>152</v>
      </c>
      <c r="B32" s="2" t="s">
        <v>255</v>
      </c>
      <c r="C32" s="29">
        <v>43211507</v>
      </c>
      <c r="D32" s="4" t="s">
        <v>256</v>
      </c>
      <c r="E32" s="4" t="s">
        <v>206</v>
      </c>
      <c r="F32" s="4" t="s">
        <v>256</v>
      </c>
      <c r="G32" s="2" t="s">
        <v>257</v>
      </c>
      <c r="H32" s="4" t="s">
        <v>10</v>
      </c>
      <c r="I32" s="4">
        <v>1</v>
      </c>
      <c r="J32" s="7">
        <v>29.99</v>
      </c>
      <c r="K32" s="6">
        <v>0.16</v>
      </c>
      <c r="L32" s="5">
        <f>Table13412[[#This Row],[OEM MSRP / List Price]]*(1-Table13412[[#This Row],[Contract Discount]])</f>
        <v>25.191599999999998</v>
      </c>
      <c r="M32" s="5" t="s">
        <v>341</v>
      </c>
      <c r="N32" s="4" t="s">
        <v>267</v>
      </c>
    </row>
    <row r="33" spans="1:14" ht="30" x14ac:dyDescent="0.2">
      <c r="A33" s="1" t="s">
        <v>153</v>
      </c>
      <c r="B33" s="2" t="s">
        <v>258</v>
      </c>
      <c r="C33" s="29">
        <v>43211507</v>
      </c>
      <c r="D33" s="4" t="s">
        <v>259</v>
      </c>
      <c r="E33" s="4" t="s">
        <v>206</v>
      </c>
      <c r="F33" s="4" t="s">
        <v>259</v>
      </c>
      <c r="G33" s="2" t="s">
        <v>260</v>
      </c>
      <c r="H33" s="4" t="s">
        <v>10</v>
      </c>
      <c r="I33" s="4">
        <v>1</v>
      </c>
      <c r="J33" s="7">
        <v>44.99</v>
      </c>
      <c r="K33" s="6">
        <v>0.16</v>
      </c>
      <c r="L33" s="5">
        <f>Table13412[[#This Row],[OEM MSRP / List Price]]*(1-Table13412[[#This Row],[Contract Discount]])</f>
        <v>37.791600000000003</v>
      </c>
      <c r="M33" s="5" t="s">
        <v>341</v>
      </c>
      <c r="N33" s="4" t="s">
        <v>267</v>
      </c>
    </row>
    <row r="34" spans="1:14" ht="15" x14ac:dyDescent="0.2">
      <c r="A34" s="1" t="s">
        <v>154</v>
      </c>
      <c r="B34" s="2" t="s">
        <v>261</v>
      </c>
      <c r="C34" s="29">
        <v>43211507</v>
      </c>
      <c r="D34" s="4" t="s">
        <v>262</v>
      </c>
      <c r="E34" s="4" t="s">
        <v>206</v>
      </c>
      <c r="F34" s="4" t="s">
        <v>262</v>
      </c>
      <c r="G34" s="2" t="s">
        <v>263</v>
      </c>
      <c r="H34" s="4" t="s">
        <v>10</v>
      </c>
      <c r="I34" s="4">
        <v>1</v>
      </c>
      <c r="J34" s="7">
        <v>49.99</v>
      </c>
      <c r="K34" s="6">
        <v>0.16</v>
      </c>
      <c r="L34" s="5">
        <f>Table13412[[#This Row],[OEM MSRP / List Price]]*(1-Table13412[[#This Row],[Contract Discount]])</f>
        <v>41.991599999999998</v>
      </c>
      <c r="M34" s="5" t="s">
        <v>341</v>
      </c>
      <c r="N34" s="4" t="s">
        <v>267</v>
      </c>
    </row>
    <row r="35" spans="1:14" ht="15" x14ac:dyDescent="0.2">
      <c r="A35" s="1" t="s">
        <v>155</v>
      </c>
      <c r="B35" s="2" t="s">
        <v>264</v>
      </c>
      <c r="C35" s="29">
        <v>43211507</v>
      </c>
      <c r="D35" s="4" t="s">
        <v>265</v>
      </c>
      <c r="E35" s="4" t="s">
        <v>206</v>
      </c>
      <c r="F35" s="4" t="s">
        <v>265</v>
      </c>
      <c r="G35" s="2" t="s">
        <v>266</v>
      </c>
      <c r="H35" s="4" t="s">
        <v>10</v>
      </c>
      <c r="I35" s="4">
        <v>1</v>
      </c>
      <c r="J35" s="7">
        <v>64.989999999999995</v>
      </c>
      <c r="K35" s="6">
        <v>0.16</v>
      </c>
      <c r="L35" s="5">
        <f>Table13412[[#This Row],[OEM MSRP / List Price]]*(1-Table13412[[#This Row],[Contract Discount]])</f>
        <v>54.591599999999993</v>
      </c>
      <c r="M35" s="5" t="s">
        <v>341</v>
      </c>
      <c r="N35" s="4" t="s">
        <v>267</v>
      </c>
    </row>
    <row r="36" spans="1:14" s="26" customFormat="1" ht="20.25" x14ac:dyDescent="0.25">
      <c r="A36" s="50" t="s">
        <v>134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ht="65.25" customHeight="1" x14ac:dyDescent="0.2">
      <c r="A37" s="21" t="s">
        <v>7</v>
      </c>
      <c r="B37" s="22" t="s">
        <v>8</v>
      </c>
      <c r="C37" s="22" t="s">
        <v>6</v>
      </c>
      <c r="D37" s="22" t="s">
        <v>4</v>
      </c>
      <c r="E37" s="22" t="s">
        <v>5</v>
      </c>
      <c r="F37" s="22" t="s">
        <v>3</v>
      </c>
      <c r="G37" s="22" t="s">
        <v>0</v>
      </c>
      <c r="H37" s="22" t="s">
        <v>1</v>
      </c>
      <c r="I37" s="22" t="s">
        <v>11</v>
      </c>
      <c r="J37" s="23" t="s">
        <v>21</v>
      </c>
      <c r="K37" s="23" t="s">
        <v>2</v>
      </c>
      <c r="L37" s="23" t="s">
        <v>9</v>
      </c>
      <c r="M37" s="27" t="s">
        <v>24</v>
      </c>
      <c r="N37" s="28" t="s">
        <v>23</v>
      </c>
    </row>
    <row r="38" spans="1:14" ht="15" x14ac:dyDescent="0.2">
      <c r="A38" s="1" t="s">
        <v>156</v>
      </c>
      <c r="B38" s="2" t="s">
        <v>368</v>
      </c>
      <c r="C38" s="29">
        <v>43211507</v>
      </c>
      <c r="D38" s="4" t="s">
        <v>269</v>
      </c>
      <c r="E38" s="4" t="s">
        <v>206</v>
      </c>
      <c r="F38" s="4" t="s">
        <v>269</v>
      </c>
      <c r="G38" s="2" t="s">
        <v>370</v>
      </c>
      <c r="H38" s="4" t="s">
        <v>10</v>
      </c>
      <c r="I38" s="4">
        <v>1</v>
      </c>
      <c r="J38" s="7">
        <v>99</v>
      </c>
      <c r="K38" s="6">
        <v>0.16</v>
      </c>
      <c r="L38" s="5">
        <f>Table1342710[[#This Row],[OEM MSRP / List Price]]*(1-Table1342710[[#This Row],[Contract Discount]])</f>
        <v>83.16</v>
      </c>
      <c r="M38" s="5" t="s">
        <v>342</v>
      </c>
      <c r="N38" s="4" t="s">
        <v>339</v>
      </c>
    </row>
    <row r="39" spans="1:14" ht="15" x14ac:dyDescent="0.2">
      <c r="A39" s="1" t="s">
        <v>157</v>
      </c>
      <c r="B39" s="2" t="s">
        <v>369</v>
      </c>
      <c r="C39" s="29">
        <v>43211507</v>
      </c>
      <c r="D39" s="4" t="s">
        <v>374</v>
      </c>
      <c r="E39" s="4" t="s">
        <v>206</v>
      </c>
      <c r="F39" s="4" t="s">
        <v>374</v>
      </c>
      <c r="G39" s="2" t="s">
        <v>371</v>
      </c>
      <c r="H39" s="4" t="s">
        <v>10</v>
      </c>
      <c r="I39" s="4">
        <v>1</v>
      </c>
      <c r="J39" s="7">
        <v>540</v>
      </c>
      <c r="K39" s="6">
        <v>0.16</v>
      </c>
      <c r="L39" s="32">
        <f>Table1342710[[#This Row],[OEM MSRP / List Price]]*(1-Table1342710[[#This Row],[Contract Discount]])</f>
        <v>453.59999999999997</v>
      </c>
      <c r="M39" s="5" t="s">
        <v>342</v>
      </c>
      <c r="N39" s="4" t="s">
        <v>339</v>
      </c>
    </row>
    <row r="40" spans="1:14" ht="15" x14ac:dyDescent="0.2">
      <c r="A40" s="1" t="s">
        <v>158</v>
      </c>
      <c r="B40" s="41" t="s">
        <v>364</v>
      </c>
      <c r="C40" s="8">
        <v>43211507</v>
      </c>
      <c r="D40" s="8" t="s">
        <v>286</v>
      </c>
      <c r="E40" s="8" t="s">
        <v>206</v>
      </c>
      <c r="F40" s="8" t="s">
        <v>286</v>
      </c>
      <c r="G40" s="41" t="s">
        <v>287</v>
      </c>
      <c r="H40" s="8" t="s">
        <v>10</v>
      </c>
      <c r="I40" s="8">
        <v>1</v>
      </c>
      <c r="J40" s="42">
        <v>19</v>
      </c>
      <c r="K40" s="6">
        <v>0.16</v>
      </c>
      <c r="L40" s="5">
        <f>Table1342710[[#This Row],[OEM MSRP / List Price]]*(1-Table1342710[[#This Row],[Contract Discount]])</f>
        <v>15.959999999999999</v>
      </c>
      <c r="M40" s="5" t="s">
        <v>342</v>
      </c>
      <c r="N40" s="4" t="s">
        <v>302</v>
      </c>
    </row>
    <row r="41" spans="1:14" ht="15" x14ac:dyDescent="0.2">
      <c r="A41" s="1" t="s">
        <v>159</v>
      </c>
      <c r="B41" s="41" t="s">
        <v>365</v>
      </c>
      <c r="C41" s="8">
        <v>43211507</v>
      </c>
      <c r="D41" s="8" t="s">
        <v>288</v>
      </c>
      <c r="E41" s="8" t="s">
        <v>206</v>
      </c>
      <c r="F41" s="8" t="s">
        <v>288</v>
      </c>
      <c r="G41" s="41" t="s">
        <v>289</v>
      </c>
      <c r="H41" s="8" t="s">
        <v>10</v>
      </c>
      <c r="I41" s="8">
        <v>1</v>
      </c>
      <c r="J41" s="42">
        <v>59</v>
      </c>
      <c r="K41" s="6">
        <v>0.16</v>
      </c>
      <c r="L41" s="5">
        <f>Table1342710[[#This Row],[OEM MSRP / List Price]]*(1-Table1342710[[#This Row],[Contract Discount]])</f>
        <v>49.559999999999995</v>
      </c>
      <c r="M41" s="5" t="s">
        <v>342</v>
      </c>
      <c r="N41" s="4" t="s">
        <v>302</v>
      </c>
    </row>
    <row r="42" spans="1:14" ht="15" x14ac:dyDescent="0.2">
      <c r="A42" s="1" t="s">
        <v>160</v>
      </c>
      <c r="B42" s="41" t="s">
        <v>303</v>
      </c>
      <c r="C42" s="8">
        <v>43211507</v>
      </c>
      <c r="D42" s="8" t="s">
        <v>280</v>
      </c>
      <c r="E42" s="8" t="s">
        <v>206</v>
      </c>
      <c r="F42" s="8" t="s">
        <v>280</v>
      </c>
      <c r="G42" s="41" t="s">
        <v>281</v>
      </c>
      <c r="H42" s="8" t="s">
        <v>10</v>
      </c>
      <c r="I42" s="8">
        <v>1</v>
      </c>
      <c r="J42" s="43">
        <v>89</v>
      </c>
      <c r="K42" s="6">
        <v>0.16</v>
      </c>
      <c r="L42" s="5">
        <f>Table1342710[[#This Row],[OEM MSRP / List Price]]*(1-Table1342710[[#This Row],[Contract Discount]])</f>
        <v>74.759999999999991</v>
      </c>
      <c r="M42" s="5" t="s">
        <v>342</v>
      </c>
      <c r="N42" s="4" t="s">
        <v>302</v>
      </c>
    </row>
    <row r="43" spans="1:14" ht="15" x14ac:dyDescent="0.2">
      <c r="A43" s="1" t="s">
        <v>161</v>
      </c>
      <c r="B43" s="41" t="s">
        <v>304</v>
      </c>
      <c r="C43" s="8">
        <v>43211507</v>
      </c>
      <c r="D43" s="8" t="s">
        <v>282</v>
      </c>
      <c r="E43" s="8" t="s">
        <v>206</v>
      </c>
      <c r="F43" s="8" t="s">
        <v>282</v>
      </c>
      <c r="G43" s="41" t="s">
        <v>283</v>
      </c>
      <c r="H43" s="8" t="s">
        <v>10</v>
      </c>
      <c r="I43" s="8">
        <v>1</v>
      </c>
      <c r="J43" s="42">
        <v>49</v>
      </c>
      <c r="K43" s="6">
        <v>0.16</v>
      </c>
      <c r="L43" s="5">
        <f>Table1342710[[#This Row],[OEM MSRP / List Price]]*(1-Table1342710[[#This Row],[Contract Discount]])</f>
        <v>41.16</v>
      </c>
      <c r="M43" s="5" t="s">
        <v>342</v>
      </c>
      <c r="N43" s="4" t="s">
        <v>302</v>
      </c>
    </row>
    <row r="44" spans="1:14" ht="15" x14ac:dyDescent="0.2">
      <c r="A44" s="1" t="s">
        <v>162</v>
      </c>
      <c r="B44" s="41" t="s">
        <v>366</v>
      </c>
      <c r="C44" s="8">
        <v>43211507</v>
      </c>
      <c r="D44" s="8" t="s">
        <v>284</v>
      </c>
      <c r="E44" s="8" t="s">
        <v>206</v>
      </c>
      <c r="F44" s="8" t="s">
        <v>284</v>
      </c>
      <c r="G44" s="41" t="s">
        <v>285</v>
      </c>
      <c r="H44" s="8" t="s">
        <v>10</v>
      </c>
      <c r="I44" s="8">
        <v>1</v>
      </c>
      <c r="J44" s="42">
        <v>69</v>
      </c>
      <c r="K44" s="6">
        <v>0.16</v>
      </c>
      <c r="L44" s="5">
        <f>Table1342710[[#This Row],[OEM MSRP / List Price]]*(1-Table1342710[[#This Row],[Contract Discount]])</f>
        <v>57.96</v>
      </c>
      <c r="M44" s="5" t="s">
        <v>342</v>
      </c>
      <c r="N44" s="4" t="s">
        <v>302</v>
      </c>
    </row>
    <row r="45" spans="1:14" ht="15" x14ac:dyDescent="0.2">
      <c r="A45" s="1" t="s">
        <v>163</v>
      </c>
      <c r="B45" s="41" t="s">
        <v>305</v>
      </c>
      <c r="C45" s="8">
        <v>43211507</v>
      </c>
      <c r="D45" s="8" t="s">
        <v>290</v>
      </c>
      <c r="E45" s="8" t="s">
        <v>206</v>
      </c>
      <c r="F45" s="8" t="s">
        <v>290</v>
      </c>
      <c r="G45" s="41" t="s">
        <v>291</v>
      </c>
      <c r="H45" s="8" t="s">
        <v>10</v>
      </c>
      <c r="I45" s="8">
        <v>1</v>
      </c>
      <c r="J45" s="42">
        <v>49</v>
      </c>
      <c r="K45" s="6">
        <v>0.16</v>
      </c>
      <c r="L45" s="5">
        <f>Table1342710[[#This Row],[OEM MSRP / List Price]]*(1-Table1342710[[#This Row],[Contract Discount]])</f>
        <v>41.16</v>
      </c>
      <c r="M45" s="5" t="s">
        <v>342</v>
      </c>
      <c r="N45" s="4" t="s">
        <v>302</v>
      </c>
    </row>
    <row r="46" spans="1:14" ht="15" x14ac:dyDescent="0.2">
      <c r="A46" s="1" t="s">
        <v>164</v>
      </c>
      <c r="B46" s="41" t="s">
        <v>305</v>
      </c>
      <c r="C46" s="8">
        <v>43211507</v>
      </c>
      <c r="D46" s="8" t="s">
        <v>292</v>
      </c>
      <c r="E46" s="8" t="s">
        <v>206</v>
      </c>
      <c r="F46" s="8" t="s">
        <v>292</v>
      </c>
      <c r="G46" s="41" t="s">
        <v>293</v>
      </c>
      <c r="H46" s="8" t="s">
        <v>10</v>
      </c>
      <c r="I46" s="8">
        <v>1</v>
      </c>
      <c r="J46" s="42">
        <v>29</v>
      </c>
      <c r="K46" s="6">
        <v>0.16</v>
      </c>
      <c r="L46" s="5">
        <f>Table1342710[[#This Row],[OEM MSRP / List Price]]*(1-Table1342710[[#This Row],[Contract Discount]])</f>
        <v>24.36</v>
      </c>
      <c r="M46" s="5" t="s">
        <v>342</v>
      </c>
      <c r="N46" s="4" t="s">
        <v>302</v>
      </c>
    </row>
    <row r="47" spans="1:14" ht="15" x14ac:dyDescent="0.2">
      <c r="A47" s="1" t="s">
        <v>165</v>
      </c>
      <c r="B47" s="41" t="s">
        <v>304</v>
      </c>
      <c r="C47" s="8">
        <v>43211507</v>
      </c>
      <c r="D47" s="8" t="s">
        <v>294</v>
      </c>
      <c r="E47" s="8" t="s">
        <v>206</v>
      </c>
      <c r="F47" s="8" t="s">
        <v>294</v>
      </c>
      <c r="G47" s="41" t="s">
        <v>295</v>
      </c>
      <c r="H47" s="8" t="s">
        <v>10</v>
      </c>
      <c r="I47" s="8">
        <v>1</v>
      </c>
      <c r="J47" s="42">
        <v>29</v>
      </c>
      <c r="K47" s="6">
        <v>0.16</v>
      </c>
      <c r="L47" s="5">
        <f>Table1342710[[#This Row],[OEM MSRP / List Price]]*(1-Table1342710[[#This Row],[Contract Discount]])</f>
        <v>24.36</v>
      </c>
      <c r="M47" s="5" t="s">
        <v>342</v>
      </c>
      <c r="N47" s="4" t="s">
        <v>302</v>
      </c>
    </row>
    <row r="48" spans="1:14" ht="15" x14ac:dyDescent="0.2">
      <c r="A48" s="1" t="s">
        <v>166</v>
      </c>
      <c r="B48" s="41" t="s">
        <v>366</v>
      </c>
      <c r="C48" s="8">
        <v>43211507</v>
      </c>
      <c r="D48" s="8" t="s">
        <v>296</v>
      </c>
      <c r="E48" s="8" t="s">
        <v>206</v>
      </c>
      <c r="F48" s="8" t="s">
        <v>296</v>
      </c>
      <c r="G48" s="41" t="s">
        <v>297</v>
      </c>
      <c r="H48" s="8" t="s">
        <v>10</v>
      </c>
      <c r="I48" s="8">
        <v>1</v>
      </c>
      <c r="J48" s="42">
        <v>39</v>
      </c>
      <c r="K48" s="6">
        <v>0.16</v>
      </c>
      <c r="L48" s="5">
        <f>Table1342710[[#This Row],[OEM MSRP / List Price]]*(1-Table1342710[[#This Row],[Contract Discount]])</f>
        <v>32.76</v>
      </c>
      <c r="M48" s="5" t="s">
        <v>342</v>
      </c>
      <c r="N48" s="4" t="s">
        <v>302</v>
      </c>
    </row>
    <row r="49" spans="1:14" ht="15" x14ac:dyDescent="0.2">
      <c r="A49" s="1" t="s">
        <v>167</v>
      </c>
      <c r="B49" s="41" t="s">
        <v>303</v>
      </c>
      <c r="C49" s="8">
        <v>43211507</v>
      </c>
      <c r="D49" s="8" t="s">
        <v>298</v>
      </c>
      <c r="E49" s="8" t="s">
        <v>206</v>
      </c>
      <c r="F49" s="8" t="s">
        <v>298</v>
      </c>
      <c r="G49" s="41" t="s">
        <v>299</v>
      </c>
      <c r="H49" s="8" t="s">
        <v>10</v>
      </c>
      <c r="I49" s="8">
        <v>1</v>
      </c>
      <c r="J49" s="42">
        <v>69</v>
      </c>
      <c r="K49" s="6">
        <v>0.16</v>
      </c>
      <c r="L49" s="5">
        <f>Table1342710[[#This Row],[OEM MSRP / List Price]]*(1-Table1342710[[#This Row],[Contract Discount]])</f>
        <v>57.96</v>
      </c>
      <c r="M49" s="5" t="s">
        <v>342</v>
      </c>
      <c r="N49" s="4" t="s">
        <v>302</v>
      </c>
    </row>
    <row r="50" spans="1:14" s="26" customFormat="1" ht="20.25" x14ac:dyDescent="0.25">
      <c r="A50" s="50" t="s">
        <v>135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  <row r="51" spans="1:14" ht="65.25" customHeight="1" x14ac:dyDescent="0.2">
      <c r="A51" s="21" t="s">
        <v>7</v>
      </c>
      <c r="B51" s="22" t="s">
        <v>8</v>
      </c>
      <c r="C51" s="22" t="s">
        <v>6</v>
      </c>
      <c r="D51" s="22" t="s">
        <v>3</v>
      </c>
      <c r="E51" s="22" t="s">
        <v>1</v>
      </c>
      <c r="F51" s="22" t="s">
        <v>11</v>
      </c>
      <c r="G51" s="23" t="s">
        <v>22</v>
      </c>
      <c r="H51" s="23" t="s">
        <v>2</v>
      </c>
      <c r="I51" s="23" t="s">
        <v>9</v>
      </c>
      <c r="J51" s="49"/>
      <c r="K51" s="49"/>
      <c r="L51" s="49"/>
      <c r="M51" s="49"/>
      <c r="N51" s="49"/>
    </row>
    <row r="52" spans="1:14" ht="15" x14ac:dyDescent="0.2">
      <c r="A52" s="1" t="s">
        <v>110</v>
      </c>
      <c r="B52" s="2" t="s">
        <v>14</v>
      </c>
      <c r="C52" s="29">
        <v>81110000</v>
      </c>
      <c r="D52" s="4" t="s">
        <v>306</v>
      </c>
      <c r="E52" s="4" t="s">
        <v>10</v>
      </c>
      <c r="F52" s="4">
        <v>1</v>
      </c>
      <c r="G52" s="7">
        <v>70</v>
      </c>
      <c r="H52" s="6">
        <v>0.4</v>
      </c>
      <c r="I52" s="5">
        <f>Table13458[[#This Row],[Contractor''s Standard Hourly Rate]]*(1-Table13458[[#This Row],[Contract Discount]])</f>
        <v>42</v>
      </c>
      <c r="J52" s="49"/>
      <c r="K52" s="49"/>
      <c r="L52" s="49"/>
      <c r="M52" s="49"/>
      <c r="N52" s="49"/>
    </row>
    <row r="53" spans="1:14" ht="60" x14ac:dyDescent="0.2">
      <c r="A53" s="1" t="s">
        <v>111</v>
      </c>
      <c r="B53" s="2" t="s">
        <v>15</v>
      </c>
      <c r="C53" s="29">
        <v>81110000</v>
      </c>
      <c r="D53" s="4" t="s">
        <v>307</v>
      </c>
      <c r="E53" s="4" t="s">
        <v>10</v>
      </c>
      <c r="F53" s="4">
        <v>1</v>
      </c>
      <c r="G53" s="7">
        <v>15</v>
      </c>
      <c r="H53" s="6">
        <v>0.4</v>
      </c>
      <c r="I53" s="5">
        <f>Table13458[[#This Row],[Contractor''s Standard Hourly Rate]]*(1-Table13458[[#This Row],[Contract Discount]])</f>
        <v>9</v>
      </c>
      <c r="J53" s="49"/>
      <c r="K53" s="49"/>
      <c r="L53" s="49"/>
      <c r="M53" s="49"/>
      <c r="N53" s="49"/>
    </row>
    <row r="54" spans="1:14" ht="45" x14ac:dyDescent="0.2">
      <c r="A54" s="1" t="s">
        <v>112</v>
      </c>
      <c r="B54" s="3" t="s">
        <v>16</v>
      </c>
      <c r="C54" s="29">
        <v>81110000</v>
      </c>
      <c r="D54" s="4" t="s">
        <v>308</v>
      </c>
      <c r="E54" s="4" t="s">
        <v>10</v>
      </c>
      <c r="F54" s="4">
        <v>1</v>
      </c>
      <c r="G54" s="7">
        <v>0</v>
      </c>
      <c r="H54" s="6">
        <v>0.4</v>
      </c>
      <c r="I54" s="5">
        <f>Table13458[[#This Row],[Contractor''s Standard Hourly Rate]]*(1-Table13458[[#This Row],[Contract Discount]])</f>
        <v>0</v>
      </c>
      <c r="J54" s="49"/>
      <c r="K54" s="49"/>
      <c r="L54" s="49"/>
      <c r="M54" s="49"/>
      <c r="N54" s="49"/>
    </row>
    <row r="55" spans="1:14" ht="30" x14ac:dyDescent="0.2">
      <c r="A55" s="1" t="s">
        <v>113</v>
      </c>
      <c r="B55" s="2" t="s">
        <v>17</v>
      </c>
      <c r="C55" s="29">
        <v>81110000</v>
      </c>
      <c r="D55" s="4" t="s">
        <v>309</v>
      </c>
      <c r="E55" s="4" t="s">
        <v>10</v>
      </c>
      <c r="F55" s="4">
        <v>1</v>
      </c>
      <c r="G55" s="7"/>
      <c r="H55" s="6">
        <v>0.4</v>
      </c>
      <c r="I55" s="5">
        <f>Table13458[[#This Row],[Contractor''s Standard Hourly Rate]]*(1-Table13458[[#This Row],[Contract Discount]])</f>
        <v>0</v>
      </c>
      <c r="J55" s="49"/>
      <c r="K55" s="49"/>
      <c r="L55" s="49"/>
      <c r="M55" s="49"/>
      <c r="N55" s="49"/>
    </row>
    <row r="56" spans="1:14" ht="30" x14ac:dyDescent="0.2">
      <c r="A56" s="1" t="s">
        <v>114</v>
      </c>
      <c r="B56" s="2" t="s">
        <v>18</v>
      </c>
      <c r="C56" s="29">
        <v>81110000</v>
      </c>
      <c r="D56" s="4" t="s">
        <v>310</v>
      </c>
      <c r="E56" s="4" t="s">
        <v>10</v>
      </c>
      <c r="F56" s="4">
        <v>1</v>
      </c>
      <c r="G56" s="7">
        <v>0</v>
      </c>
      <c r="H56" s="6">
        <v>0.4</v>
      </c>
      <c r="I56" s="5">
        <f>Table13458[[#This Row],[Contractor''s Standard Hourly Rate]]*(1-Table13458[[#This Row],[Contract Discount]])</f>
        <v>0</v>
      </c>
      <c r="J56" s="49"/>
      <c r="K56" s="49"/>
      <c r="L56" s="49"/>
      <c r="M56" s="49"/>
      <c r="N56" s="49"/>
    </row>
    <row r="57" spans="1:14" ht="30" x14ac:dyDescent="0.2">
      <c r="A57" s="1" t="s">
        <v>115</v>
      </c>
      <c r="B57" s="2" t="s">
        <v>19</v>
      </c>
      <c r="C57" s="29">
        <v>81110000</v>
      </c>
      <c r="D57" s="4" t="s">
        <v>311</v>
      </c>
      <c r="E57" s="4" t="s">
        <v>10</v>
      </c>
      <c r="F57" s="4">
        <v>1</v>
      </c>
      <c r="G57" s="7">
        <v>75</v>
      </c>
      <c r="H57" s="6">
        <v>0.4</v>
      </c>
      <c r="I57" s="5">
        <f>Table13458[[#This Row],[Contractor''s Standard Hourly Rate]]*(1-Table13458[[#This Row],[Contract Discount]])</f>
        <v>45</v>
      </c>
      <c r="J57" s="49"/>
      <c r="K57" s="49"/>
      <c r="L57" s="49"/>
      <c r="M57" s="49"/>
      <c r="N57" s="49"/>
    </row>
    <row r="58" spans="1:14" ht="30" x14ac:dyDescent="0.2">
      <c r="A58" s="1" t="s">
        <v>116</v>
      </c>
      <c r="B58" s="2" t="s">
        <v>20</v>
      </c>
      <c r="C58" s="29">
        <v>81110000</v>
      </c>
      <c r="D58" s="4" t="s">
        <v>312</v>
      </c>
      <c r="E58" s="4" t="s">
        <v>10</v>
      </c>
      <c r="F58" s="4">
        <v>1</v>
      </c>
      <c r="G58" s="7">
        <v>140</v>
      </c>
      <c r="H58" s="6">
        <v>0.4</v>
      </c>
      <c r="I58" s="5">
        <f>Table13458[[#This Row],[Contractor''s Standard Hourly Rate]]*(1-Table13458[[#This Row],[Contract Discount]])</f>
        <v>84</v>
      </c>
      <c r="J58" s="49"/>
      <c r="K58" s="49"/>
      <c r="L58" s="49"/>
      <c r="M58" s="49"/>
      <c r="N58" s="49"/>
    </row>
    <row r="59" spans="1:14" x14ac:dyDescent="0.25">
      <c r="A59" s="48" t="s">
        <v>314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ht="15" hidden="1" x14ac:dyDescent="0.2">
      <c r="A60" s="30"/>
    </row>
    <row r="61" spans="1:14" x14ac:dyDescent="0.25"/>
    <row r="62" spans="1:14" x14ac:dyDescent="0.25"/>
    <row r="63" spans="1:14" x14ac:dyDescent="0.25"/>
    <row r="64" spans="1:14" x14ac:dyDescent="0.25"/>
  </sheetData>
  <sheetProtection algorithmName="SHA-512" hashValue="j0ZBbtXod1T+y1kGG8xzgndDp1y0ymL+tmAVorCtjebHwTCkXSoKhFI2Pr0H2IrhvpNsxgztBtdZfnjD5V7fIg==" saltValue="yDDRyoZuez0NZ/0ZiHgpWQ==" spinCount="100000" sheet="1" objects="1" scenarios="1"/>
  <mergeCells count="14">
    <mergeCell ref="A1:N1"/>
    <mergeCell ref="A2:N2"/>
    <mergeCell ref="A3:N3"/>
    <mergeCell ref="A4:N4"/>
    <mergeCell ref="A5:G5"/>
    <mergeCell ref="H5:N5"/>
    <mergeCell ref="A59:N59"/>
    <mergeCell ref="J51:N58"/>
    <mergeCell ref="A50:N50"/>
    <mergeCell ref="A36:N36"/>
    <mergeCell ref="A6:N6"/>
    <mergeCell ref="A10:N10"/>
    <mergeCell ref="A14:N14"/>
    <mergeCell ref="A7:N7"/>
  </mergeCells>
  <phoneticPr fontId="17" type="noConversion"/>
  <dataValidations count="17">
    <dataValidation allowBlank="1" showInputMessage="1" showErrorMessage="1" prompt="Product Category_x000a_" sqref="N9 N16:N35 N12:N13" xr:uid="{54D6D2F4-0CBE-404C-8DB3-FC3C9EE60976}"/>
    <dataValidation allowBlank="1" showInputMessage="1" showErrorMessage="1" prompt="Non-Core Segment ID" sqref="M16:M35 M9 M12:M13 M38:M49" xr:uid="{7CEBE120-5961-4F25-A897-08A457B70A9D}"/>
    <dataValidation allowBlank="1" showInputMessage="1" showErrorMessage="1" prompt="Contractor's Standard Hourly Rate" sqref="G52:G58" xr:uid="{017886AA-9782-4643-B732-A98632CE56CE}"/>
    <dataValidation allowBlank="1" showInputMessage="1" showErrorMessage="1" prompt="UNSPSC Code" sqref="C52:C58 C16:C35 C12:C13 C38:C49" xr:uid="{E21483D9-4098-46F2-8C99-4F20CFC0F3BC}"/>
    <dataValidation allowBlank="1" showInputMessage="1" showErrorMessage="1" prompt="Contract Discount" sqref="K16:K35 H52:H58 K9 K12:K13 K38:K49" xr:uid="{3CB6EBFD-ED74-4713-838B-EDFFD09B1201}"/>
    <dataValidation allowBlank="1" showInputMessage="1" showErrorMessage="1" prompt="OEM MSRP / List Price" sqref="J16:J35 J9 J12:J13 J38:J49" xr:uid="{0842C833-E17C-4CB8-9C05-F246846BD21F}"/>
    <dataValidation allowBlank="1" showInputMessage="1" showErrorMessage="1" prompt="Commodity Description" sqref="B52:B58 B16:B35 B9 B12:B13 B38:B49" xr:uid="{7524046C-DC07-4BE3-8322-E98D2D897F94}"/>
    <dataValidation allowBlank="1" showInputMessage="1" showErrorMessage="1" prompt="Contract Price" sqref="I52:I58 L16:L35 L9 L12:L13 L38:L49" xr:uid="{EC36CCF5-D971-40D7-8D0D-DB7262AA3E0D}"/>
    <dataValidation allowBlank="1" showInputMessage="1" showErrorMessage="1" prompt="Quantity in Unit of Measure" sqref="F52:F58 I16:I35 I9 I12:I13 I38:I49" xr:uid="{DE26A6AA-0B53-4FF2-AA9E-5F587D4D1FF1}"/>
    <dataValidation allowBlank="1" showInputMessage="1" showErrorMessage="1" prompt="Unit of Measure" sqref="E52:E58 H38:H49 H9 H12:H13 H16:H35" xr:uid="{677C7181-D13C-4492-9E13-4B0FAA154730}"/>
    <dataValidation allowBlank="1" showInputMessage="1" showErrorMessage="1" prompt="Item Description" sqref="G16:G35 G9 G12:G13 G38:G49" xr:uid="{9FA7D792-4F4B-4C70-9148-49DED0D56208}"/>
    <dataValidation allowBlank="1" showInputMessage="1" showErrorMessage="1" prompt="Stock Keeping Unit Number or Item Number" sqref="D52:D58 F16:F35 F9 F12:F13 F38 F40:F49" xr:uid="{16C3B320-D38E-421F-88E9-5AB3E8737402}"/>
    <dataValidation allowBlank="1" showInputMessage="1" showErrorMessage="1" prompt="Manufacturer (OEM)" sqref="E16:E35 E9 E12:E13 E38:E49" xr:uid="{71A6ACF4-F5B0-46B0-9E41-A982AE4DDC7B}"/>
    <dataValidation allowBlank="1" showInputMessage="1" showErrorMessage="1" prompt="Manufacturer Part Number (OEM #)" sqref="D16:D35 D9 D12:D13 F39 D38:D49" xr:uid="{66DA6BDD-FB85-4F9C-96E1-5DF6D6D36F69}"/>
    <dataValidation allowBlank="1" showInputMessage="1" showErrorMessage="1" prompt="UNSPSC Code (Version 11)" sqref="C9" xr:uid="{930978F4-3FFC-4B1B-9AC6-2CAACFC5163A}"/>
    <dataValidation allowBlank="1" showInputMessage="1" showErrorMessage="1" prompt="Contact line item number (CLIN)" sqref="A52:A58 A16:A35 A9 A12:A13 A38:A49" xr:uid="{89BCB68B-E605-4526-BBA0-BC1C8E608B32}"/>
    <dataValidation allowBlank="1" showInputMessage="1" showErrorMessage="1" prompt="Segment ID /Product Category/Group ID_x000a_" sqref="N38:N49" xr:uid="{146575E1-3F49-426E-8BFF-ABA2BE3D2BE5}"/>
  </dataValidations>
  <hyperlinks>
    <hyperlink ref="H5" r:id="rId1" xr:uid="{DE60D6E1-BE71-49EE-B520-4C4B00AEE8EA}"/>
    <hyperlink ref="H5:J5" r:id="rId2" display="add link to the Contractor's Website" xr:uid="{3C9A4424-0B55-4472-998A-C0C639559333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FC33-4E8C-49BE-8BFF-1BF40E10372E}">
  <dimension ref="A1:O21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4" width="35.7109375" style="40" customWidth="1"/>
    <col min="5" max="8" width="9.140625" hidden="1" customWidth="1"/>
    <col min="9" max="15" width="0" hidden="1" customWidth="1"/>
    <col min="16" max="16384" width="9.140625" hidden="1"/>
  </cols>
  <sheetData>
    <row r="1" spans="1:14" s="18" customFormat="1" ht="21" customHeight="1" x14ac:dyDescent="0.25">
      <c r="A1" s="53" t="s">
        <v>12</v>
      </c>
      <c r="B1" s="53"/>
      <c r="C1" s="53"/>
      <c r="D1" s="53"/>
      <c r="E1" s="19"/>
      <c r="F1" s="19"/>
      <c r="G1" s="19"/>
      <c r="H1" s="19"/>
      <c r="I1" s="19"/>
      <c r="J1" s="19"/>
      <c r="K1" s="19"/>
    </row>
    <row r="2" spans="1:14" s="15" customFormat="1" ht="21" customHeight="1" x14ac:dyDescent="0.25">
      <c r="A2" s="54" t="s">
        <v>203</v>
      </c>
      <c r="B2" s="54"/>
      <c r="C2" s="54"/>
      <c r="D2" s="54"/>
      <c r="E2" s="14"/>
      <c r="F2" s="14"/>
      <c r="G2" s="14"/>
      <c r="H2" s="14"/>
      <c r="I2" s="14"/>
      <c r="J2" s="14"/>
      <c r="K2" s="14"/>
    </row>
    <row r="3" spans="1:14" s="15" customFormat="1" ht="21" customHeight="1" x14ac:dyDescent="0.25">
      <c r="A3" s="54" t="s">
        <v>376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s="15" customFormat="1" ht="21" customHeight="1" x14ac:dyDescent="0.25">
      <c r="A4" s="64" t="s">
        <v>117</v>
      </c>
      <c r="B4" s="64"/>
      <c r="C4" s="64"/>
      <c r="D4" s="64"/>
      <c r="E4" s="14"/>
      <c r="F4" s="14"/>
      <c r="G4" s="14"/>
      <c r="H4" s="14"/>
      <c r="I4" s="14"/>
      <c r="J4" s="14"/>
      <c r="K4" s="14"/>
    </row>
    <row r="5" spans="1:14" s="15" customFormat="1" ht="18" x14ac:dyDescent="0.25">
      <c r="A5" s="63" t="s">
        <v>202</v>
      </c>
      <c r="B5" s="63"/>
      <c r="C5" s="63"/>
      <c r="D5" s="63"/>
      <c r="E5" s="16"/>
      <c r="F5" s="16"/>
      <c r="G5" s="16"/>
      <c r="H5" s="16"/>
      <c r="I5" s="16"/>
      <c r="J5" s="16"/>
      <c r="K5" s="16"/>
    </row>
    <row r="6" spans="1:14" ht="31.5" x14ac:dyDescent="0.2">
      <c r="A6" s="9" t="s">
        <v>25</v>
      </c>
      <c r="B6" s="9" t="s">
        <v>26</v>
      </c>
      <c r="C6" s="9" t="s">
        <v>27</v>
      </c>
      <c r="D6" s="37" t="s">
        <v>338</v>
      </c>
    </row>
    <row r="7" spans="1:14" ht="15.75" x14ac:dyDescent="0.2">
      <c r="A7" s="60" t="s">
        <v>35</v>
      </c>
      <c r="B7" s="61"/>
      <c r="C7" s="62"/>
      <c r="D7" s="38" t="s">
        <v>132</v>
      </c>
    </row>
    <row r="8" spans="1:14" ht="45" x14ac:dyDescent="0.2">
      <c r="A8" s="10" t="s">
        <v>118</v>
      </c>
      <c r="B8" s="10" t="s">
        <v>45</v>
      </c>
      <c r="C8" s="11" t="s">
        <v>46</v>
      </c>
      <c r="D8" s="39" t="s">
        <v>344</v>
      </c>
    </row>
    <row r="9" spans="1:14" ht="45" x14ac:dyDescent="0.2">
      <c r="A9" s="10" t="s">
        <v>335</v>
      </c>
      <c r="B9" s="10" t="s">
        <v>28</v>
      </c>
      <c r="C9" s="11" t="s">
        <v>29</v>
      </c>
      <c r="D9" s="39" t="s">
        <v>337</v>
      </c>
    </row>
    <row r="10" spans="1:14" ht="45" x14ac:dyDescent="0.2">
      <c r="A10" s="10" t="s">
        <v>119</v>
      </c>
      <c r="B10" s="10" t="s">
        <v>48</v>
      </c>
      <c r="C10" s="11" t="s">
        <v>49</v>
      </c>
      <c r="D10" s="39" t="s">
        <v>343</v>
      </c>
    </row>
    <row r="11" spans="1:14" ht="15" x14ac:dyDescent="0.2">
      <c r="A11" s="10" t="s">
        <v>120</v>
      </c>
      <c r="B11" s="10" t="s">
        <v>30</v>
      </c>
      <c r="C11" s="11" t="s">
        <v>51</v>
      </c>
      <c r="D11" s="39" t="s">
        <v>51</v>
      </c>
    </row>
    <row r="12" spans="1:14" ht="15" x14ac:dyDescent="0.2">
      <c r="A12" s="10" t="s">
        <v>121</v>
      </c>
      <c r="B12" s="10" t="s">
        <v>53</v>
      </c>
      <c r="C12" s="11" t="s">
        <v>54</v>
      </c>
      <c r="D12" s="39" t="s">
        <v>54</v>
      </c>
    </row>
    <row r="13" spans="1:14" ht="15" x14ac:dyDescent="0.2">
      <c r="A13" s="10" t="s">
        <v>122</v>
      </c>
      <c r="B13" s="10" t="s">
        <v>31</v>
      </c>
      <c r="C13" s="11" t="s">
        <v>56</v>
      </c>
      <c r="D13" s="39" t="s">
        <v>345</v>
      </c>
    </row>
    <row r="14" spans="1:14" ht="45" x14ac:dyDescent="0.2">
      <c r="A14" s="10" t="s">
        <v>123</v>
      </c>
      <c r="B14" s="10" t="s">
        <v>32</v>
      </c>
      <c r="C14" s="11" t="s">
        <v>58</v>
      </c>
      <c r="D14" s="39" t="s">
        <v>346</v>
      </c>
    </row>
    <row r="15" spans="1:14" ht="30" x14ac:dyDescent="0.2">
      <c r="A15" s="10" t="s">
        <v>124</v>
      </c>
      <c r="B15" s="10" t="s">
        <v>60</v>
      </c>
      <c r="C15" s="11" t="s">
        <v>61</v>
      </c>
      <c r="D15" s="39" t="s">
        <v>347</v>
      </c>
    </row>
    <row r="16" spans="1:14" ht="30" x14ac:dyDescent="0.2">
      <c r="A16" s="10" t="s">
        <v>125</v>
      </c>
      <c r="B16" s="10" t="s">
        <v>63</v>
      </c>
      <c r="C16" s="11" t="s">
        <v>64</v>
      </c>
      <c r="D16" s="39" t="s">
        <v>325</v>
      </c>
    </row>
    <row r="17" spans="1:4" ht="15" x14ac:dyDescent="0.2">
      <c r="A17" s="10" t="s">
        <v>126</v>
      </c>
      <c r="B17" s="10" t="s">
        <v>36</v>
      </c>
      <c r="C17" s="11" t="s">
        <v>37</v>
      </c>
      <c r="D17" s="39" t="s">
        <v>37</v>
      </c>
    </row>
    <row r="18" spans="1:4" ht="75" x14ac:dyDescent="0.2">
      <c r="A18" s="10" t="s">
        <v>127</v>
      </c>
      <c r="B18" s="10" t="s">
        <v>33</v>
      </c>
      <c r="C18" s="11" t="s">
        <v>128</v>
      </c>
      <c r="D18" s="39" t="s">
        <v>327</v>
      </c>
    </row>
    <row r="19" spans="1:4" ht="15" x14ac:dyDescent="0.2">
      <c r="A19" s="12" t="s">
        <v>129</v>
      </c>
      <c r="B19" s="12" t="s">
        <v>38</v>
      </c>
      <c r="C19" s="13" t="s">
        <v>69</v>
      </c>
      <c r="D19" s="39" t="s">
        <v>329</v>
      </c>
    </row>
    <row r="20" spans="1:4" ht="30" x14ac:dyDescent="0.2">
      <c r="A20" s="12" t="s">
        <v>130</v>
      </c>
      <c r="B20" s="12" t="s">
        <v>34</v>
      </c>
      <c r="C20" s="13" t="s">
        <v>71</v>
      </c>
      <c r="D20" s="39" t="s">
        <v>331</v>
      </c>
    </row>
    <row r="21" spans="1:4" ht="15" x14ac:dyDescent="0.2">
      <c r="A21" s="58" t="s">
        <v>314</v>
      </c>
      <c r="B21" s="59"/>
      <c r="C21" s="59"/>
      <c r="D21" s="59"/>
    </row>
  </sheetData>
  <sheetProtection algorithmName="SHA-512" hashValue="WS39Wa4AE+SJs/Diawn27cEooGnidXUhJ9hCIBWV2HdCuUbl1sibTMgMq9culzfSSPJS+is6SEuZ3muGHFzHpg==" saltValue="8ChtfbNIT9DKdmzsVyow9Q==" spinCount="100000" sheet="1" objects="1" scenarios="1"/>
  <mergeCells count="7">
    <mergeCell ref="A21:D21"/>
    <mergeCell ref="A1:D1"/>
    <mergeCell ref="A2:D2"/>
    <mergeCell ref="A4:D4"/>
    <mergeCell ref="A5:D5"/>
    <mergeCell ref="A7:C7"/>
    <mergeCell ref="A3:N3"/>
  </mergeCells>
  <dataValidations count="4">
    <dataValidation allowBlank="1" showInputMessage="1" showErrorMessage="1" prompt="Item Description" sqref="D6" xr:uid="{0753989F-1AB0-4235-8A4A-B4966438B808}"/>
    <dataValidation allowBlank="1" showInputMessage="1" showErrorMessage="1" prompt="CLIN #" sqref="D7" xr:uid="{D8889922-4569-424B-8BF0-2245558C1D89}"/>
    <dataValidation allowBlank="1" showInputMessage="1" showErrorMessage="1" prompt="SKU #" sqref="D9" xr:uid="{EA30C077-96CB-4D13-B7F4-4E697BC5F8A1}"/>
    <dataValidation allowBlank="1" showInputMessage="1" showErrorMessage="1" prompt="Specficiation" sqref="D8 D10:D20" xr:uid="{4DAC3335-4C06-4F08-804D-526ABBACA460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5FC38-DFEB-476C-9C60-58863420A3DE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8" width="9.140625" hidden="1" customWidth="1"/>
    <col min="9" max="15" width="0" hidden="1" customWidth="1"/>
    <col min="16" max="16384" width="9.140625" hidden="1"/>
  </cols>
  <sheetData>
    <row r="1" spans="1:14" s="18" customFormat="1" ht="18" x14ac:dyDescent="0.25">
      <c r="A1" s="53" t="s">
        <v>12</v>
      </c>
      <c r="B1" s="53"/>
      <c r="C1" s="53"/>
      <c r="D1" s="53"/>
      <c r="E1" s="53"/>
      <c r="F1" s="19"/>
      <c r="G1" s="19"/>
      <c r="H1" s="19"/>
      <c r="I1" s="19"/>
      <c r="J1" s="19"/>
      <c r="K1" s="19"/>
      <c r="L1" s="19"/>
    </row>
    <row r="2" spans="1:14" s="18" customFormat="1" ht="18" x14ac:dyDescent="0.25">
      <c r="A2" s="53" t="s">
        <v>203</v>
      </c>
      <c r="B2" s="53"/>
      <c r="C2" s="53"/>
      <c r="D2" s="53"/>
      <c r="E2" s="53"/>
      <c r="F2" s="19"/>
      <c r="G2" s="19"/>
      <c r="H2" s="19"/>
      <c r="I2" s="19"/>
      <c r="J2" s="19"/>
      <c r="K2" s="19"/>
      <c r="L2" s="19"/>
    </row>
    <row r="3" spans="1:14" s="15" customFormat="1" ht="21" customHeight="1" x14ac:dyDescent="0.25">
      <c r="A3" s="54" t="s">
        <v>376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s="18" customFormat="1" ht="18" x14ac:dyDescent="0.25">
      <c r="A4" s="67" t="s">
        <v>200</v>
      </c>
      <c r="B4" s="67"/>
      <c r="C4" s="67"/>
      <c r="D4" s="67"/>
      <c r="E4" s="67"/>
      <c r="F4" s="19"/>
      <c r="G4" s="19"/>
      <c r="H4" s="19"/>
      <c r="I4" s="19"/>
      <c r="J4" s="19"/>
      <c r="K4" s="19"/>
      <c r="L4" s="19"/>
    </row>
    <row r="5" spans="1:14" s="18" customFormat="1" ht="18" x14ac:dyDescent="0.25">
      <c r="A5" s="68" t="s">
        <v>202</v>
      </c>
      <c r="B5" s="68"/>
      <c r="C5" s="68"/>
      <c r="D5" s="68"/>
      <c r="E5" s="68"/>
      <c r="F5" s="20"/>
      <c r="G5" s="20"/>
      <c r="H5" s="20"/>
      <c r="I5" s="20"/>
      <c r="J5" s="20"/>
      <c r="K5" s="20"/>
      <c r="L5" s="20"/>
    </row>
    <row r="6" spans="1:14" ht="31.5" x14ac:dyDescent="0.2">
      <c r="A6" s="9" t="s">
        <v>25</v>
      </c>
      <c r="B6" s="9" t="s">
        <v>26</v>
      </c>
      <c r="C6" s="9" t="s">
        <v>27</v>
      </c>
      <c r="D6" s="33" t="s">
        <v>348</v>
      </c>
      <c r="E6" s="33" t="s">
        <v>349</v>
      </c>
    </row>
    <row r="7" spans="1:14" ht="15.75" x14ac:dyDescent="0.2">
      <c r="A7" s="60" t="s">
        <v>35</v>
      </c>
      <c r="B7" s="61"/>
      <c r="C7" s="62"/>
      <c r="D7" s="34" t="s">
        <v>350</v>
      </c>
      <c r="E7" s="34" t="s">
        <v>351</v>
      </c>
    </row>
    <row r="8" spans="1:14" ht="60" x14ac:dyDescent="0.2">
      <c r="A8" s="17" t="s">
        <v>170</v>
      </c>
      <c r="B8" s="10" t="s">
        <v>171</v>
      </c>
      <c r="C8" s="11" t="s">
        <v>172</v>
      </c>
      <c r="D8" s="35" t="s">
        <v>334</v>
      </c>
      <c r="E8" s="35" t="s">
        <v>333</v>
      </c>
    </row>
    <row r="9" spans="1:14" ht="45" x14ac:dyDescent="0.2">
      <c r="A9" s="17" t="s">
        <v>335</v>
      </c>
      <c r="B9" s="10" t="s">
        <v>28</v>
      </c>
      <c r="C9" s="11" t="s">
        <v>29</v>
      </c>
      <c r="D9" s="35" t="s">
        <v>212</v>
      </c>
      <c r="E9" s="35" t="s">
        <v>213</v>
      </c>
    </row>
    <row r="10" spans="1:14" ht="15" x14ac:dyDescent="0.2">
      <c r="A10" s="17" t="s">
        <v>173</v>
      </c>
      <c r="B10" s="10" t="s">
        <v>174</v>
      </c>
      <c r="C10" s="11" t="s">
        <v>175</v>
      </c>
      <c r="D10" s="35" t="s">
        <v>352</v>
      </c>
      <c r="E10" s="35" t="s">
        <v>352</v>
      </c>
    </row>
    <row r="11" spans="1:14" ht="30" x14ac:dyDescent="0.2">
      <c r="A11" s="17" t="s">
        <v>176</v>
      </c>
      <c r="B11" s="10" t="s">
        <v>177</v>
      </c>
      <c r="C11" s="11" t="s">
        <v>178</v>
      </c>
      <c r="D11" s="36">
        <v>0.67291666666666661</v>
      </c>
      <c r="E11" s="35" t="s">
        <v>353</v>
      </c>
    </row>
    <row r="12" spans="1:14" ht="30" x14ac:dyDescent="0.2">
      <c r="A12" s="17" t="s">
        <v>179</v>
      </c>
      <c r="B12" s="10" t="s">
        <v>180</v>
      </c>
      <c r="C12" s="11" t="s">
        <v>181</v>
      </c>
      <c r="D12" s="35" t="s">
        <v>353</v>
      </c>
      <c r="E12" s="35" t="s">
        <v>354</v>
      </c>
    </row>
    <row r="13" spans="1:14" ht="15" x14ac:dyDescent="0.2">
      <c r="A13" s="17" t="s">
        <v>182</v>
      </c>
      <c r="B13" s="10" t="s">
        <v>183</v>
      </c>
      <c r="C13" s="11" t="s">
        <v>184</v>
      </c>
      <c r="D13" s="35" t="s">
        <v>354</v>
      </c>
      <c r="E13" s="35" t="s">
        <v>355</v>
      </c>
    </row>
    <row r="14" spans="1:14" ht="15" x14ac:dyDescent="0.2">
      <c r="A14" s="17" t="s">
        <v>185</v>
      </c>
      <c r="B14" s="10" t="s">
        <v>186</v>
      </c>
      <c r="C14" s="11" t="s">
        <v>187</v>
      </c>
      <c r="D14" s="35" t="s">
        <v>356</v>
      </c>
      <c r="E14" s="35" t="s">
        <v>357</v>
      </c>
    </row>
    <row r="15" spans="1:14" ht="15" x14ac:dyDescent="0.2">
      <c r="A15" s="17" t="s">
        <v>188</v>
      </c>
      <c r="B15" s="10" t="s">
        <v>189</v>
      </c>
      <c r="C15" s="11" t="s">
        <v>190</v>
      </c>
      <c r="D15" s="35" t="s">
        <v>357</v>
      </c>
      <c r="E15" s="35" t="s">
        <v>358</v>
      </c>
    </row>
    <row r="16" spans="1:14" ht="30" x14ac:dyDescent="0.2">
      <c r="A16" s="17" t="s">
        <v>191</v>
      </c>
      <c r="B16" s="10" t="s">
        <v>192</v>
      </c>
      <c r="C16" s="11" t="s">
        <v>193</v>
      </c>
      <c r="D16" s="35" t="s">
        <v>358</v>
      </c>
      <c r="E16" s="35" t="s">
        <v>193</v>
      </c>
    </row>
    <row r="17" spans="1:5" ht="15" x14ac:dyDescent="0.2">
      <c r="A17" s="17" t="s">
        <v>194</v>
      </c>
      <c r="B17" s="10" t="s">
        <v>195</v>
      </c>
      <c r="C17" s="11" t="s">
        <v>196</v>
      </c>
      <c r="D17" s="35" t="s">
        <v>359</v>
      </c>
      <c r="E17" s="35" t="s">
        <v>196</v>
      </c>
    </row>
    <row r="18" spans="1:5" ht="15" x14ac:dyDescent="0.2">
      <c r="A18" s="17" t="s">
        <v>197</v>
      </c>
      <c r="B18" s="10" t="s">
        <v>198</v>
      </c>
      <c r="C18" s="11" t="s">
        <v>199</v>
      </c>
      <c r="D18" s="35" t="s">
        <v>360</v>
      </c>
      <c r="E18" s="35" t="s">
        <v>361</v>
      </c>
    </row>
    <row r="19" spans="1:5" ht="15" x14ac:dyDescent="0.2">
      <c r="A19" s="65" t="s">
        <v>314</v>
      </c>
      <c r="B19" s="66"/>
      <c r="C19" s="66"/>
      <c r="D19" s="66"/>
      <c r="E19" s="66"/>
    </row>
  </sheetData>
  <sheetProtection algorithmName="SHA-512" hashValue="G7XABP38cC5J2o37GwEr3KWqdfKcHjtdI6UfhVJDISvs/yEEf7tOGhx/BYrMEA2b0ZqW2Eyejm+KTd6HhtyjxQ==" saltValue="/pNoCNoSJnxf9NNhDgNZ8Q==" spinCount="100000" sheet="1" objects="1" scenarios="1"/>
  <mergeCells count="7">
    <mergeCell ref="A19:E19"/>
    <mergeCell ref="A1:E1"/>
    <mergeCell ref="A2:E2"/>
    <mergeCell ref="A4:E4"/>
    <mergeCell ref="A5:E5"/>
    <mergeCell ref="A7:C7"/>
    <mergeCell ref="A3:N3"/>
  </mergeCells>
  <dataValidations count="4">
    <dataValidation allowBlank="1" showInputMessage="1" showErrorMessage="1" prompt="Specification" sqref="D8:E8 D10:E18" xr:uid="{F60D5346-1BB0-42C7-BA71-9FE7E44823DC}"/>
    <dataValidation allowBlank="1" showInputMessage="1" showErrorMessage="1" prompt="SKU #" sqref="D9:E9" xr:uid="{5A7DECBF-CA22-4785-8DF7-30EC4CFA8470}"/>
    <dataValidation allowBlank="1" showInputMessage="1" showErrorMessage="1" prompt="CLIN #" sqref="D7:E7" xr:uid="{122F2A8A-D0E7-4B34-87ED-B9B8BC443C0F}"/>
    <dataValidation allowBlank="1" showInputMessage="1" showErrorMessage="1" prompt="Item Description" sqref="D6:E6" xr:uid="{0DAC6A69-5FF8-4A6B-80CF-7F24334AB847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Enterprise (CEN)</vt:lpstr>
      <vt:lpstr>CEN Configuration</vt:lpstr>
      <vt:lpstr>Education (CED)</vt:lpstr>
      <vt:lpstr>CED Configuration</vt:lpstr>
      <vt:lpstr>MP Configuration</vt:lpstr>
      <vt:lpstr>'Education (CED)'!Print_Titles</vt:lpstr>
      <vt:lpstr>'Enterprise (CEN)'!Print_Titles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Cosgrove, Robert@DGS</dc:creator>
  <cp:lastModifiedBy>Tardiff, Eileen@DGS</cp:lastModifiedBy>
  <cp:lastPrinted>2019-07-05T22:39:02Z</cp:lastPrinted>
  <dcterms:created xsi:type="dcterms:W3CDTF">2008-07-23T22:58:57Z</dcterms:created>
  <dcterms:modified xsi:type="dcterms:W3CDTF">2022-06-15T18:21:36Z</dcterms:modified>
</cp:coreProperties>
</file>